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Uttar Pradesh" sheetId="1" r:id="rId1"/>
  </sheets>
  <calcPr calcId="145621"/>
</workbook>
</file>

<file path=xl/calcChain.xml><?xml version="1.0" encoding="utf-8"?>
<calcChain xmlns="http://schemas.openxmlformats.org/spreadsheetml/2006/main">
  <c r="F443" i="1" l="1"/>
  <c r="F1309" i="1"/>
  <c r="F1214" i="1"/>
  <c r="F1311" i="1"/>
  <c r="F1179" i="1"/>
  <c r="F1178" i="1"/>
  <c r="F545" i="1"/>
  <c r="F507" i="1"/>
  <c r="F1308" i="1"/>
  <c r="F265" i="1"/>
  <c r="F361" i="1"/>
  <c r="F839" i="1"/>
  <c r="F24" i="1"/>
  <c r="F544" i="1"/>
  <c r="F264" i="1"/>
  <c r="F263" i="1"/>
  <c r="F1176" i="1"/>
  <c r="F644" i="1"/>
  <c r="F174" i="1"/>
  <c r="F387" i="1"/>
  <c r="F1307" i="1"/>
  <c r="F1306" i="1"/>
  <c r="F1305" i="1"/>
  <c r="F262" i="1"/>
  <c r="F261" i="1"/>
  <c r="F981" i="1"/>
  <c r="F421" i="1"/>
  <c r="F420" i="1"/>
  <c r="F419" i="1"/>
  <c r="F418" i="1"/>
  <c r="F417" i="1"/>
  <c r="F416" i="1"/>
  <c r="F781" i="1"/>
  <c r="F1161" i="1"/>
  <c r="F889" i="1"/>
  <c r="F980" i="1"/>
  <c r="F979" i="1"/>
  <c r="F978" i="1"/>
  <c r="F977" i="1"/>
  <c r="F976" i="1"/>
  <c r="F975" i="1"/>
  <c r="F974" i="1"/>
  <c r="F415" i="1"/>
  <c r="F1476" i="1"/>
  <c r="F1475" i="1"/>
  <c r="F780" i="1"/>
  <c r="F1337" i="1"/>
  <c r="F1336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491" i="1"/>
  <c r="F260" i="1"/>
  <c r="F805" i="1"/>
  <c r="F506" i="1"/>
  <c r="F804" i="1"/>
  <c r="F1314" i="1"/>
  <c r="F23" i="1"/>
  <c r="F835" i="1"/>
  <c r="F834" i="1"/>
  <c r="F833" i="1"/>
  <c r="F173" i="1"/>
  <c r="F587" i="1"/>
  <c r="F1175" i="1"/>
  <c r="F1174" i="1"/>
  <c r="F1304" i="1"/>
  <c r="F1303" i="1"/>
  <c r="F1302" i="1"/>
  <c r="F779" i="1"/>
  <c r="F73" i="1"/>
  <c r="F1447" i="1"/>
  <c r="F1446" i="1"/>
  <c r="F1445" i="1"/>
  <c r="F1444" i="1"/>
  <c r="F1443" i="1"/>
  <c r="F1442" i="1"/>
  <c r="F1396" i="1"/>
  <c r="F1335" i="1"/>
  <c r="F259" i="1"/>
  <c r="F803" i="1"/>
  <c r="F586" i="1"/>
  <c r="F585" i="1"/>
  <c r="F442" i="1"/>
  <c r="F956" i="1"/>
  <c r="F543" i="1"/>
  <c r="F542" i="1"/>
  <c r="F541" i="1"/>
  <c r="F540" i="1"/>
  <c r="F888" i="1"/>
  <c r="F1395" i="1"/>
  <c r="F1394" i="1"/>
  <c r="F1393" i="1"/>
  <c r="F1392" i="1"/>
  <c r="F1474" i="1"/>
  <c r="F1473" i="1"/>
  <c r="F1160" i="1"/>
  <c r="F778" i="1"/>
  <c r="F441" i="1"/>
  <c r="F440" i="1"/>
  <c r="F439" i="1"/>
  <c r="F438" i="1"/>
  <c r="F1391" i="1"/>
  <c r="F1390" i="1"/>
  <c r="F1389" i="1"/>
  <c r="F1388" i="1"/>
  <c r="F1387" i="1"/>
  <c r="F1386" i="1"/>
  <c r="F367" i="1"/>
  <c r="F777" i="1"/>
  <c r="F505" i="1"/>
  <c r="F1196" i="1"/>
  <c r="F1195" i="1"/>
  <c r="F1194" i="1"/>
  <c r="F485" i="1"/>
  <c r="F186" i="1"/>
  <c r="F185" i="1"/>
  <c r="F1472" i="1"/>
  <c r="F258" i="1"/>
  <c r="F257" i="1"/>
  <c r="F256" i="1"/>
  <c r="F255" i="1"/>
  <c r="F254" i="1"/>
  <c r="F588" i="1"/>
  <c r="F584" i="1"/>
  <c r="F924" i="1"/>
  <c r="F1301" i="1"/>
  <c r="F1300" i="1"/>
  <c r="F366" i="1"/>
  <c r="F484" i="1"/>
  <c r="F483" i="1"/>
  <c r="F1385" i="1"/>
  <c r="F776" i="1"/>
  <c r="F360" i="1"/>
  <c r="F52" i="1"/>
  <c r="F51" i="1"/>
  <c r="F840" i="1"/>
  <c r="F880" i="1"/>
  <c r="F879" i="1"/>
  <c r="F1159" i="1"/>
  <c r="F1158" i="1"/>
  <c r="F1157" i="1"/>
  <c r="F878" i="1"/>
  <c r="F877" i="1"/>
  <c r="F876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365" i="1"/>
  <c r="F490" i="1"/>
  <c r="F1037" i="1"/>
  <c r="F253" i="1"/>
  <c r="F252" i="1"/>
  <c r="F1362" i="1"/>
  <c r="F802" i="1"/>
  <c r="F359" i="1"/>
  <c r="F1213" i="1"/>
  <c r="F887" i="1"/>
  <c r="F886" i="1"/>
  <c r="F670" i="1"/>
  <c r="F669" i="1"/>
  <c r="F668" i="1"/>
  <c r="F667" i="1"/>
  <c r="F666" i="1"/>
  <c r="F665" i="1"/>
  <c r="F775" i="1"/>
  <c r="F664" i="1"/>
  <c r="F663" i="1"/>
  <c r="F662" i="1"/>
  <c r="F661" i="1"/>
  <c r="F660" i="1"/>
  <c r="F659" i="1"/>
  <c r="F658" i="1"/>
  <c r="F1334" i="1"/>
  <c r="F1333" i="1"/>
  <c r="F1332" i="1"/>
  <c r="F539" i="1"/>
  <c r="F50" i="1"/>
  <c r="F774" i="1"/>
  <c r="F773" i="1"/>
  <c r="F772" i="1"/>
  <c r="F771" i="1"/>
  <c r="F770" i="1"/>
  <c r="F832" i="1"/>
  <c r="F769" i="1"/>
  <c r="F768" i="1"/>
  <c r="F868" i="1"/>
  <c r="F767" i="1"/>
  <c r="F766" i="1"/>
  <c r="F765" i="1"/>
  <c r="F764" i="1"/>
  <c r="F1471" i="1"/>
  <c r="F358" i="1"/>
  <c r="F357" i="1"/>
  <c r="F867" i="1"/>
  <c r="F482" i="1"/>
  <c r="F801" i="1"/>
  <c r="F800" i="1"/>
  <c r="F481" i="1"/>
  <c r="F906" i="1"/>
  <c r="F1361" i="1"/>
  <c r="F1360" i="1"/>
  <c r="F1299" i="1"/>
  <c r="F538" i="1"/>
  <c r="F1331" i="1"/>
  <c r="F1330" i="1"/>
  <c r="F1329" i="1"/>
  <c r="F1173" i="1"/>
  <c r="F1172" i="1"/>
  <c r="F1171" i="1"/>
  <c r="F566" i="1"/>
  <c r="F565" i="1"/>
  <c r="F997" i="1"/>
  <c r="F996" i="1"/>
  <c r="F995" i="1"/>
  <c r="F1170" i="1"/>
  <c r="F994" i="1"/>
  <c r="F993" i="1"/>
  <c r="F1169" i="1"/>
  <c r="F992" i="1"/>
  <c r="F991" i="1"/>
  <c r="F8" i="1"/>
  <c r="F7" i="1"/>
  <c r="F6" i="1"/>
  <c r="F5" i="1"/>
  <c r="F1298" i="1"/>
  <c r="F1297" i="1"/>
  <c r="F905" i="1"/>
  <c r="F904" i="1"/>
  <c r="F903" i="1"/>
  <c r="F437" i="1"/>
  <c r="F866" i="1"/>
  <c r="F386" i="1"/>
  <c r="F564" i="1"/>
  <c r="F563" i="1"/>
  <c r="F562" i="1"/>
  <c r="F561" i="1"/>
  <c r="F560" i="1"/>
  <c r="F559" i="1"/>
  <c r="F558" i="1"/>
  <c r="F557" i="1"/>
  <c r="F556" i="1"/>
  <c r="F555" i="1"/>
  <c r="F554" i="1"/>
  <c r="F184" i="1"/>
  <c r="F1296" i="1"/>
  <c r="F865" i="1"/>
  <c r="F864" i="1"/>
  <c r="F863" i="1"/>
  <c r="F862" i="1"/>
  <c r="F172" i="1"/>
  <c r="F171" i="1"/>
  <c r="F170" i="1"/>
  <c r="F169" i="1"/>
  <c r="F1441" i="1"/>
  <c r="F1440" i="1"/>
  <c r="F1439" i="1"/>
  <c r="F1438" i="1"/>
  <c r="F1437" i="1"/>
  <c r="F1436" i="1"/>
  <c r="F537" i="1"/>
  <c r="F1365" i="1"/>
  <c r="F643" i="1"/>
  <c r="F1328" i="1"/>
  <c r="F356" i="1"/>
  <c r="F385" i="1"/>
  <c r="F536" i="1"/>
  <c r="F763" i="1"/>
  <c r="F1036" i="1"/>
  <c r="F1035" i="1"/>
  <c r="F1034" i="1"/>
  <c r="F1033" i="1"/>
  <c r="F1032" i="1"/>
  <c r="F1031" i="1"/>
  <c r="F1030" i="1"/>
  <c r="F1029" i="1"/>
  <c r="F1028" i="1"/>
  <c r="F1027" i="1"/>
  <c r="F1026" i="1"/>
  <c r="F49" i="1"/>
  <c r="F1212" i="1"/>
  <c r="F355" i="1"/>
  <c r="F831" i="1"/>
  <c r="F535" i="1"/>
  <c r="F762" i="1"/>
  <c r="F1327" i="1"/>
  <c r="F1326" i="1"/>
  <c r="F183" i="1"/>
  <c r="F182" i="1"/>
  <c r="F181" i="1"/>
  <c r="F180" i="1"/>
  <c r="F861" i="1"/>
  <c r="F397" i="1"/>
  <c r="F396" i="1"/>
  <c r="F72" i="1"/>
  <c r="F71" i="1"/>
  <c r="F70" i="1"/>
  <c r="F69" i="1"/>
  <c r="F68" i="1"/>
  <c r="F67" i="1"/>
  <c r="F66" i="1"/>
  <c r="F65" i="1"/>
  <c r="F64" i="1"/>
  <c r="F63" i="1"/>
  <c r="F62" i="1"/>
  <c r="F436" i="1"/>
  <c r="F761" i="1"/>
  <c r="F760" i="1"/>
  <c r="F759" i="1"/>
  <c r="F875" i="1"/>
  <c r="F642" i="1"/>
  <c r="F641" i="1"/>
  <c r="F395" i="1"/>
  <c r="F168" i="1"/>
  <c r="F534" i="1"/>
  <c r="F1470" i="1"/>
  <c r="F860" i="1"/>
  <c r="F499" i="1"/>
  <c r="F498" i="1"/>
  <c r="F1409" i="1"/>
  <c r="F167" i="1"/>
  <c r="F166" i="1"/>
  <c r="F165" i="1"/>
  <c r="F164" i="1"/>
  <c r="F163" i="1"/>
  <c r="F162" i="1"/>
  <c r="F758" i="1"/>
  <c r="F504" i="1"/>
  <c r="F1359" i="1"/>
  <c r="F1325" i="1"/>
  <c r="F161" i="1"/>
  <c r="F160" i="1"/>
  <c r="F159" i="1"/>
  <c r="F158" i="1"/>
  <c r="F394" i="1"/>
  <c r="F757" i="1"/>
  <c r="F756" i="1"/>
  <c r="F755" i="1"/>
  <c r="F754" i="1"/>
  <c r="F435" i="1"/>
  <c r="F1295" i="1"/>
  <c r="F1294" i="1"/>
  <c r="F354" i="1"/>
  <c r="F753" i="1"/>
  <c r="F48" i="1"/>
  <c r="F874" i="1"/>
  <c r="F251" i="1"/>
  <c r="F1293" i="1"/>
  <c r="F1324" i="1"/>
  <c r="F1025" i="1"/>
  <c r="F1384" i="1"/>
  <c r="F627" i="1"/>
  <c r="F1431" i="1"/>
  <c r="F1430" i="1"/>
  <c r="F1429" i="1"/>
  <c r="F1428" i="1"/>
  <c r="F353" i="1"/>
  <c r="F352" i="1"/>
  <c r="F351" i="1"/>
  <c r="F350" i="1"/>
  <c r="F1312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799" i="1"/>
  <c r="F1383" i="1"/>
  <c r="F1382" i="1"/>
  <c r="F752" i="1"/>
  <c r="F384" i="1"/>
  <c r="F383" i="1"/>
  <c r="F157" i="1"/>
  <c r="F1435" i="1"/>
  <c r="F1211" i="1"/>
  <c r="F859" i="1"/>
  <c r="F250" i="1"/>
  <c r="F156" i="1"/>
  <c r="F751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22" i="1"/>
  <c r="F21" i="1"/>
  <c r="F480" i="1"/>
  <c r="F249" i="1"/>
  <c r="F75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1310" i="1"/>
  <c r="F462" i="1"/>
  <c r="F461" i="1"/>
  <c r="F460" i="1"/>
  <c r="F459" i="1"/>
  <c r="F1292" i="1"/>
  <c r="F1291" i="1"/>
  <c r="F1290" i="1"/>
  <c r="F1289" i="1"/>
  <c r="F1288" i="1"/>
  <c r="F1381" i="1"/>
  <c r="F1380" i="1"/>
  <c r="F1379" i="1"/>
  <c r="F1469" i="1"/>
  <c r="F1468" i="1"/>
  <c r="F1467" i="1"/>
  <c r="F47" i="1"/>
  <c r="F1466" i="1"/>
  <c r="F885" i="1"/>
  <c r="F884" i="1"/>
  <c r="F337" i="1"/>
  <c r="F336" i="1"/>
  <c r="F335" i="1"/>
  <c r="F334" i="1"/>
  <c r="F61" i="1"/>
  <c r="F830" i="1"/>
  <c r="F829" i="1"/>
  <c r="F828" i="1"/>
  <c r="F827" i="1"/>
  <c r="F826" i="1"/>
  <c r="F858" i="1"/>
  <c r="F1024" i="1"/>
  <c r="F1023" i="1"/>
  <c r="F1022" i="1"/>
  <c r="F1021" i="1"/>
  <c r="F1020" i="1"/>
  <c r="F1019" i="1"/>
  <c r="F1018" i="1"/>
  <c r="F935" i="1"/>
  <c r="F934" i="1"/>
  <c r="F382" i="1"/>
  <c r="F657" i="1"/>
  <c r="F1017" i="1"/>
  <c r="F1016" i="1"/>
  <c r="F749" i="1"/>
  <c r="F155" i="1"/>
  <c r="F154" i="1"/>
  <c r="F857" i="1"/>
  <c r="F1323" i="1"/>
  <c r="F1177" i="1"/>
  <c r="F497" i="1"/>
  <c r="F496" i="1"/>
  <c r="F495" i="1"/>
  <c r="F494" i="1"/>
  <c r="F493" i="1"/>
  <c r="F492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333" i="1"/>
  <c r="F46" i="1"/>
  <c r="F153" i="1"/>
  <c r="F364" i="1"/>
  <c r="F583" i="1"/>
  <c r="F1262" i="1"/>
  <c r="F1378" i="1"/>
  <c r="F1261" i="1"/>
  <c r="F45" i="1"/>
  <c r="F179" i="1"/>
  <c r="F748" i="1"/>
  <c r="F747" i="1"/>
  <c r="F746" i="1"/>
  <c r="F745" i="1"/>
  <c r="F744" i="1"/>
  <c r="F743" i="1"/>
  <c r="F742" i="1"/>
  <c r="F741" i="1"/>
  <c r="F740" i="1"/>
  <c r="F739" i="1"/>
  <c r="F1260" i="1"/>
  <c r="F640" i="1"/>
  <c r="F489" i="1"/>
  <c r="F856" i="1"/>
  <c r="F855" i="1"/>
  <c r="F854" i="1"/>
  <c r="F853" i="1"/>
  <c r="F852" i="1"/>
  <c r="F1259" i="1"/>
  <c r="F1258" i="1"/>
  <c r="F1257" i="1"/>
  <c r="F1256" i="1"/>
  <c r="F1255" i="1"/>
  <c r="F1254" i="1"/>
  <c r="F1253" i="1"/>
  <c r="F458" i="1"/>
  <c r="F738" i="1"/>
  <c r="F737" i="1"/>
  <c r="F736" i="1"/>
  <c r="F735" i="1"/>
  <c r="F734" i="1"/>
  <c r="F733" i="1"/>
  <c r="F732" i="1"/>
  <c r="F731" i="1"/>
  <c r="F1015" i="1"/>
  <c r="F1014" i="1"/>
  <c r="F1013" i="1"/>
  <c r="F1012" i="1"/>
  <c r="F1011" i="1"/>
  <c r="F434" i="1"/>
  <c r="F1216" i="1"/>
  <c r="F1215" i="1"/>
  <c r="F798" i="1"/>
  <c r="F381" i="1"/>
  <c r="F656" i="1"/>
  <c r="F655" i="1"/>
  <c r="F654" i="1"/>
  <c r="F1252" i="1"/>
  <c r="F248" i="1"/>
  <c r="F582" i="1"/>
  <c r="F1010" i="1"/>
  <c r="F332" i="1"/>
  <c r="F593" i="1"/>
  <c r="F457" i="1"/>
  <c r="F456" i="1"/>
  <c r="F455" i="1"/>
  <c r="F44" i="1"/>
  <c r="F43" i="1"/>
  <c r="F1210" i="1"/>
  <c r="F1251" i="1"/>
  <c r="F797" i="1"/>
  <c r="F796" i="1"/>
  <c r="F795" i="1"/>
  <c r="F794" i="1"/>
  <c r="F793" i="1"/>
  <c r="F792" i="1"/>
  <c r="F791" i="1"/>
  <c r="F790" i="1"/>
  <c r="F789" i="1"/>
  <c r="F788" i="1"/>
  <c r="F787" i="1"/>
  <c r="F393" i="1"/>
  <c r="F1250" i="1"/>
  <c r="F1249" i="1"/>
  <c r="F1248" i="1"/>
  <c r="F730" i="1"/>
  <c r="F1465" i="1"/>
  <c r="F1247" i="1"/>
  <c r="F1246" i="1"/>
  <c r="F1245" i="1"/>
  <c r="F1244" i="1"/>
  <c r="F1243" i="1"/>
  <c r="F454" i="1"/>
  <c r="F453" i="1"/>
  <c r="F851" i="1"/>
  <c r="F850" i="1"/>
  <c r="F849" i="1"/>
  <c r="F1009" i="1"/>
  <c r="F902" i="1"/>
  <c r="F901" i="1"/>
  <c r="F900" i="1"/>
  <c r="F899" i="1"/>
  <c r="F898" i="1"/>
  <c r="F897" i="1"/>
  <c r="F896" i="1"/>
  <c r="F895" i="1"/>
  <c r="F894" i="1"/>
  <c r="F893" i="1"/>
  <c r="F933" i="1"/>
  <c r="F932" i="1"/>
  <c r="F931" i="1"/>
  <c r="F930" i="1"/>
  <c r="F729" i="1"/>
  <c r="F873" i="1"/>
  <c r="F872" i="1"/>
  <c r="F871" i="1"/>
  <c r="F870" i="1"/>
  <c r="F869" i="1"/>
  <c r="F1209" i="1"/>
  <c r="F1008" i="1"/>
  <c r="F1242" i="1"/>
  <c r="F1241" i="1"/>
  <c r="F152" i="1"/>
  <c r="F151" i="1"/>
  <c r="F150" i="1"/>
  <c r="F149" i="1"/>
  <c r="F848" i="1"/>
  <c r="F923" i="1"/>
  <c r="F922" i="1"/>
  <c r="F1193" i="1"/>
  <c r="F452" i="1"/>
  <c r="F728" i="1"/>
  <c r="F1240" i="1"/>
  <c r="F1427" i="1"/>
  <c r="F1007" i="1"/>
  <c r="F380" i="1"/>
  <c r="F379" i="1"/>
  <c r="F727" i="1"/>
  <c r="F1006" i="1"/>
  <c r="F60" i="1"/>
  <c r="F247" i="1"/>
  <c r="F883" i="1"/>
  <c r="F653" i="1"/>
  <c r="F929" i="1"/>
  <c r="F1239" i="1"/>
  <c r="F726" i="1"/>
  <c r="F433" i="1"/>
  <c r="F4" i="1"/>
  <c r="F1358" i="1"/>
  <c r="F178" i="1"/>
  <c r="F639" i="1"/>
  <c r="F638" i="1"/>
  <c r="F637" i="1"/>
  <c r="F725" i="1"/>
  <c r="F724" i="1"/>
  <c r="F723" i="1"/>
  <c r="F722" i="1"/>
  <c r="F721" i="1"/>
  <c r="F720" i="1"/>
  <c r="F719" i="1"/>
  <c r="F718" i="1"/>
  <c r="F717" i="1"/>
  <c r="F716" i="1"/>
  <c r="F1238" i="1"/>
  <c r="F331" i="1"/>
  <c r="F715" i="1"/>
  <c r="F652" i="1"/>
  <c r="F714" i="1"/>
  <c r="F1237" i="1"/>
  <c r="F1236" i="1"/>
  <c r="F1235" i="1"/>
  <c r="F1234" i="1"/>
  <c r="F533" i="1"/>
  <c r="F1233" i="1"/>
  <c r="F1232" i="1"/>
  <c r="F330" i="1"/>
  <c r="F1208" i="1"/>
  <c r="F713" i="1"/>
  <c r="F503" i="1"/>
  <c r="F1404" i="1"/>
  <c r="F1403" i="1"/>
  <c r="F1402" i="1"/>
  <c r="F1401" i="1"/>
  <c r="F1400" i="1"/>
  <c r="F1399" i="1"/>
  <c r="F1398" i="1"/>
  <c r="F1397" i="1"/>
  <c r="F1231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59" i="1"/>
  <c r="F432" i="1"/>
  <c r="F847" i="1"/>
  <c r="F651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1198" i="1"/>
  <c r="F246" i="1"/>
  <c r="F363" i="1"/>
  <c r="F329" i="1"/>
  <c r="F786" i="1"/>
  <c r="F1230" i="1"/>
  <c r="F328" i="1"/>
  <c r="F1005" i="1"/>
  <c r="F1004" i="1"/>
  <c r="F378" i="1"/>
  <c r="F177" i="1"/>
  <c r="F377" i="1"/>
  <c r="F376" i="1"/>
  <c r="F712" i="1"/>
  <c r="F711" i="1"/>
  <c r="F710" i="1"/>
  <c r="F709" i="1"/>
  <c r="F1464" i="1"/>
  <c r="F1463" i="1"/>
  <c r="F1462" i="1"/>
  <c r="F1461" i="1"/>
  <c r="F1460" i="1"/>
  <c r="F708" i="1"/>
  <c r="F592" i="1"/>
  <c r="F1207" i="1"/>
  <c r="F1206" i="1"/>
  <c r="F1205" i="1"/>
  <c r="F1204" i="1"/>
  <c r="F1203" i="1"/>
  <c r="F553" i="1"/>
  <c r="F552" i="1"/>
  <c r="F551" i="1"/>
  <c r="F550" i="1"/>
  <c r="F549" i="1"/>
  <c r="F548" i="1"/>
  <c r="F547" i="1"/>
  <c r="F892" i="1"/>
  <c r="F1364" i="1"/>
  <c r="F1192" i="1"/>
  <c r="F707" i="1"/>
  <c r="F1459" i="1"/>
  <c r="F1458" i="1"/>
  <c r="F1457" i="1"/>
  <c r="F1456" i="1"/>
  <c r="F1455" i="1"/>
  <c r="F1454" i="1"/>
  <c r="F1453" i="1"/>
  <c r="F1452" i="1"/>
  <c r="F176" i="1"/>
  <c r="F882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825" i="1"/>
  <c r="F824" i="1"/>
  <c r="F823" i="1"/>
  <c r="F822" i="1"/>
  <c r="F327" i="1"/>
  <c r="F706" i="1"/>
  <c r="F705" i="1"/>
  <c r="F704" i="1"/>
  <c r="F821" i="1"/>
  <c r="F326" i="1"/>
  <c r="F325" i="1"/>
  <c r="F414" i="1"/>
  <c r="F986" i="1"/>
  <c r="F985" i="1"/>
  <c r="F984" i="1"/>
  <c r="F983" i="1"/>
  <c r="F982" i="1"/>
  <c r="F626" i="1"/>
  <c r="F625" i="1"/>
  <c r="F624" i="1"/>
  <c r="F623" i="1"/>
  <c r="F622" i="1"/>
  <c r="F621" i="1"/>
  <c r="F620" i="1"/>
  <c r="F703" i="1"/>
  <c r="F650" i="1"/>
  <c r="F649" i="1"/>
  <c r="F1451" i="1"/>
  <c r="F1450" i="1"/>
  <c r="F619" i="1"/>
  <c r="F1191" i="1"/>
  <c r="F1190" i="1"/>
  <c r="F1189" i="1"/>
  <c r="F1188" i="1"/>
  <c r="F1187" i="1"/>
  <c r="F1186" i="1"/>
  <c r="F1185" i="1"/>
  <c r="F1184" i="1"/>
  <c r="F1183" i="1"/>
  <c r="F1182" i="1"/>
  <c r="F702" i="1"/>
  <c r="F1434" i="1"/>
  <c r="F58" i="1"/>
  <c r="F1003" i="1"/>
  <c r="F987" i="1"/>
  <c r="F451" i="1"/>
  <c r="F701" i="1"/>
  <c r="F700" i="1"/>
  <c r="F699" i="1"/>
  <c r="F698" i="1"/>
  <c r="F881" i="1"/>
  <c r="F820" i="1"/>
  <c r="F488" i="1"/>
  <c r="F697" i="1"/>
  <c r="F838" i="1"/>
  <c r="F837" i="1"/>
  <c r="F785" i="1"/>
  <c r="F487" i="1"/>
  <c r="F245" i="1"/>
  <c r="F581" i="1"/>
  <c r="F580" i="1"/>
  <c r="F579" i="1"/>
  <c r="F578" i="1"/>
  <c r="F577" i="1"/>
  <c r="F576" i="1"/>
  <c r="F575" i="1"/>
  <c r="F574" i="1"/>
  <c r="F573" i="1"/>
  <c r="F696" i="1"/>
  <c r="F695" i="1"/>
  <c r="F694" i="1"/>
  <c r="F693" i="1"/>
  <c r="F692" i="1"/>
  <c r="F1322" i="1"/>
  <c r="F1377" i="1"/>
  <c r="F1376" i="1"/>
  <c r="F1375" i="1"/>
  <c r="F819" i="1"/>
  <c r="F818" i="1"/>
  <c r="F817" i="1"/>
  <c r="F486" i="1"/>
  <c r="F618" i="1"/>
  <c r="F617" i="1"/>
  <c r="F616" i="1"/>
  <c r="F590" i="1"/>
  <c r="F615" i="1"/>
  <c r="F614" i="1"/>
  <c r="F613" i="1"/>
  <c r="F612" i="1"/>
  <c r="F611" i="1"/>
  <c r="F610" i="1"/>
  <c r="F609" i="1"/>
  <c r="F608" i="1"/>
  <c r="F607" i="1"/>
  <c r="F691" i="1"/>
  <c r="F690" i="1"/>
  <c r="F606" i="1"/>
  <c r="F392" i="1"/>
  <c r="F605" i="1"/>
  <c r="F604" i="1"/>
  <c r="F591" i="1"/>
  <c r="F603" i="1"/>
  <c r="F602" i="1"/>
  <c r="F601" i="1"/>
  <c r="F431" i="1"/>
  <c r="F600" i="1"/>
  <c r="F599" i="1"/>
  <c r="F598" i="1"/>
  <c r="F597" i="1"/>
  <c r="F596" i="1"/>
  <c r="F595" i="1"/>
  <c r="F42" i="1"/>
  <c r="F41" i="1"/>
  <c r="F589" i="1"/>
  <c r="F816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430" i="1"/>
  <c r="F116" i="1"/>
  <c r="F115" i="1"/>
  <c r="F114" i="1"/>
  <c r="F113" i="1"/>
  <c r="F112" i="1"/>
  <c r="F990" i="1"/>
  <c r="F20" i="1"/>
  <c r="F19" i="1"/>
  <c r="F18" i="1"/>
  <c r="F17" i="1"/>
  <c r="F16" i="1"/>
  <c r="F15" i="1"/>
  <c r="F14" i="1"/>
  <c r="F13" i="1"/>
  <c r="F12" i="1"/>
  <c r="F11" i="1"/>
  <c r="F1363" i="1"/>
  <c r="F836" i="1"/>
  <c r="F244" i="1"/>
  <c r="F1217" i="1"/>
  <c r="F891" i="1"/>
  <c r="F989" i="1"/>
  <c r="F429" i="1"/>
  <c r="F1449" i="1"/>
  <c r="F375" i="1"/>
  <c r="F1229" i="1"/>
  <c r="F689" i="1"/>
  <c r="F688" i="1"/>
  <c r="F687" i="1"/>
  <c r="F686" i="1"/>
  <c r="F685" i="1"/>
  <c r="F684" i="1"/>
  <c r="F683" i="1"/>
  <c r="F682" i="1"/>
  <c r="F681" i="1"/>
  <c r="F680" i="1"/>
  <c r="F679" i="1"/>
  <c r="F391" i="1"/>
  <c r="F390" i="1"/>
  <c r="F988" i="1"/>
  <c r="F908" i="1"/>
  <c r="F594" i="1"/>
  <c r="F502" i="1"/>
  <c r="F815" i="1"/>
  <c r="F1374" i="1"/>
  <c r="F1373" i="1"/>
  <c r="F1372" i="1"/>
  <c r="F1371" i="1"/>
  <c r="F1370" i="1"/>
  <c r="F1369" i="1"/>
  <c r="F846" i="1"/>
  <c r="F32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1433" i="1"/>
  <c r="F1321" i="1"/>
  <c r="F678" i="1"/>
  <c r="F636" i="1"/>
  <c r="F3" i="1"/>
  <c r="F648" i="1"/>
  <c r="F111" i="1"/>
  <c r="F110" i="1"/>
  <c r="F109" i="1"/>
  <c r="F108" i="1"/>
  <c r="F107" i="1"/>
  <c r="F106" i="1"/>
  <c r="F105" i="1"/>
  <c r="F104" i="1"/>
  <c r="F103" i="1"/>
  <c r="F102" i="1"/>
  <c r="F428" i="1"/>
  <c r="F1432" i="1"/>
  <c r="F374" i="1"/>
  <c r="F373" i="1"/>
  <c r="F372" i="1"/>
  <c r="F371" i="1"/>
  <c r="F370" i="1"/>
  <c r="F369" i="1"/>
  <c r="F1313" i="1"/>
  <c r="F1368" i="1"/>
  <c r="F1228" i="1"/>
  <c r="F845" i="1"/>
  <c r="F635" i="1"/>
  <c r="F634" i="1"/>
  <c r="F633" i="1"/>
  <c r="F890" i="1"/>
  <c r="F1320" i="1"/>
  <c r="F784" i="1"/>
  <c r="F323" i="1"/>
  <c r="F677" i="1"/>
  <c r="F1227" i="1"/>
  <c r="F632" i="1"/>
  <c r="F1226" i="1"/>
  <c r="F1225" i="1"/>
  <c r="F101" i="1"/>
  <c r="F1202" i="1"/>
  <c r="F1201" i="1"/>
  <c r="F814" i="1"/>
  <c r="F813" i="1"/>
  <c r="F812" i="1"/>
  <c r="F811" i="1"/>
  <c r="F368" i="1"/>
  <c r="F322" i="1"/>
  <c r="F321" i="1"/>
  <c r="F320" i="1"/>
  <c r="F319" i="1"/>
  <c r="F318" i="1"/>
  <c r="F317" i="1"/>
  <c r="F532" i="1"/>
  <c r="F316" i="1"/>
  <c r="F206" i="1"/>
  <c r="F1319" i="1"/>
  <c r="F783" i="1"/>
  <c r="F1224" i="1"/>
  <c r="F1223" i="1"/>
  <c r="F100" i="1"/>
  <c r="F99" i="1"/>
  <c r="F810" i="1"/>
  <c r="F809" i="1"/>
  <c r="F808" i="1"/>
  <c r="F807" i="1"/>
  <c r="F806" i="1"/>
  <c r="F1357" i="1"/>
  <c r="F98" i="1"/>
  <c r="F782" i="1"/>
  <c r="F315" i="1"/>
  <c r="F1408" i="1"/>
  <c r="F1407" i="1"/>
  <c r="F1406" i="1"/>
  <c r="F1405" i="1"/>
  <c r="F1318" i="1"/>
  <c r="F1317" i="1"/>
  <c r="F1316" i="1"/>
  <c r="F1315" i="1"/>
  <c r="F1002" i="1"/>
  <c r="F205" i="1"/>
  <c r="F389" i="1"/>
  <c r="F10" i="1"/>
  <c r="F9" i="1"/>
  <c r="F450" i="1"/>
  <c r="F1367" i="1"/>
  <c r="F647" i="1"/>
  <c r="F676" i="1"/>
  <c r="F546" i="1"/>
  <c r="F1222" i="1"/>
  <c r="F40" i="1"/>
  <c r="F1356" i="1"/>
  <c r="F204" i="1"/>
  <c r="F675" i="1"/>
  <c r="F57" i="1"/>
  <c r="F1168" i="1"/>
  <c r="F314" i="1"/>
  <c r="F39" i="1"/>
  <c r="F313" i="1"/>
  <c r="F312" i="1"/>
  <c r="F203" i="1"/>
  <c r="F427" i="1"/>
  <c r="F38" i="1"/>
  <c r="F202" i="1"/>
  <c r="F311" i="1"/>
  <c r="F310" i="1"/>
  <c r="F674" i="1"/>
  <c r="F97" i="1"/>
  <c r="F531" i="1"/>
  <c r="F1355" i="1"/>
  <c r="F37" i="1"/>
  <c r="F530" i="1"/>
  <c r="F309" i="1"/>
  <c r="F1354" i="1"/>
  <c r="F529" i="1"/>
  <c r="F201" i="1"/>
  <c r="F200" i="1"/>
  <c r="F96" i="1"/>
  <c r="F308" i="1"/>
  <c r="F307" i="1"/>
  <c r="F36" i="1"/>
  <c r="F306" i="1"/>
  <c r="F528" i="1"/>
  <c r="F1167" i="1"/>
  <c r="F1166" i="1"/>
  <c r="F95" i="1"/>
  <c r="F305" i="1"/>
  <c r="F1353" i="1"/>
  <c r="F304" i="1"/>
  <c r="F1352" i="1"/>
  <c r="F35" i="1"/>
  <c r="F527" i="1"/>
  <c r="F928" i="1"/>
  <c r="F303" i="1"/>
  <c r="F1351" i="1"/>
  <c r="F302" i="1"/>
  <c r="F426" i="1"/>
  <c r="F199" i="1"/>
  <c r="F34" i="1"/>
  <c r="F1350" i="1"/>
  <c r="F526" i="1"/>
  <c r="F1349" i="1"/>
  <c r="F1348" i="1"/>
  <c r="F1165" i="1"/>
  <c r="F1181" i="1"/>
  <c r="F301" i="1"/>
  <c r="F300" i="1"/>
  <c r="F525" i="1"/>
  <c r="F94" i="1"/>
  <c r="F299" i="1"/>
  <c r="F2" i="1"/>
  <c r="F298" i="1"/>
  <c r="F198" i="1"/>
  <c r="F197" i="1"/>
  <c r="F297" i="1"/>
  <c r="F1347" i="1"/>
  <c r="F196" i="1"/>
  <c r="F296" i="1"/>
  <c r="F295" i="1"/>
  <c r="F33" i="1"/>
  <c r="F524" i="1"/>
  <c r="F93" i="1"/>
  <c r="F523" i="1"/>
  <c r="F522" i="1"/>
  <c r="F631" i="1"/>
  <c r="F927" i="1"/>
  <c r="F1221" i="1"/>
  <c r="F294" i="1"/>
  <c r="F195" i="1"/>
  <c r="F293" i="1"/>
  <c r="F449" i="1"/>
  <c r="F194" i="1"/>
  <c r="F448" i="1"/>
  <c r="F926" i="1"/>
  <c r="F447" i="1"/>
  <c r="F1220" i="1"/>
  <c r="F32" i="1"/>
  <c r="F425" i="1"/>
  <c r="F292" i="1"/>
  <c r="F291" i="1"/>
  <c r="F56" i="1"/>
  <c r="F31" i="1"/>
  <c r="F290" i="1"/>
  <c r="F1346" i="1"/>
  <c r="F193" i="1"/>
  <c r="F289" i="1"/>
  <c r="F192" i="1"/>
  <c r="F521" i="1"/>
  <c r="F92" i="1"/>
  <c r="F844" i="1"/>
  <c r="F288" i="1"/>
  <c r="F287" i="1"/>
  <c r="F286" i="1"/>
  <c r="F285" i="1"/>
  <c r="F424" i="1"/>
  <c r="F1414" i="1"/>
  <c r="F501" i="1"/>
  <c r="F1219" i="1"/>
  <c r="F55" i="1"/>
  <c r="F30" i="1"/>
  <c r="F284" i="1"/>
  <c r="F283" i="1"/>
  <c r="F29" i="1"/>
  <c r="F91" i="1"/>
  <c r="F413" i="1"/>
  <c r="F1345" i="1"/>
  <c r="F520" i="1"/>
  <c r="F90" i="1"/>
  <c r="F1344" i="1"/>
  <c r="F89" i="1"/>
  <c r="F282" i="1"/>
  <c r="F1343" i="1"/>
  <c r="F281" i="1"/>
  <c r="F280" i="1"/>
  <c r="F88" i="1"/>
  <c r="F87" i="1"/>
  <c r="F925" i="1"/>
  <c r="F279" i="1"/>
  <c r="F54" i="1"/>
  <c r="F278" i="1"/>
  <c r="F28" i="1"/>
  <c r="F277" i="1"/>
  <c r="F1342" i="1"/>
  <c r="F519" i="1"/>
  <c r="F276" i="1"/>
  <c r="F191" i="1"/>
  <c r="F275" i="1"/>
  <c r="F274" i="1"/>
  <c r="F1200" i="1"/>
  <c r="F518" i="1"/>
  <c r="F1164" i="1"/>
  <c r="F1341" i="1"/>
  <c r="F1340" i="1"/>
  <c r="F190" i="1"/>
  <c r="F273" i="1"/>
  <c r="F1339" i="1"/>
  <c r="F517" i="1"/>
  <c r="F27" i="1"/>
  <c r="F189" i="1"/>
  <c r="F516" i="1"/>
  <c r="F515" i="1"/>
  <c r="F272" i="1"/>
  <c r="F514" i="1"/>
  <c r="F513" i="1"/>
  <c r="F512" i="1"/>
  <c r="F271" i="1"/>
  <c r="F86" i="1"/>
  <c r="F26" i="1"/>
  <c r="F673" i="1"/>
  <c r="F1163" i="1"/>
  <c r="F85" i="1"/>
  <c r="F1338" i="1"/>
  <c r="F270" i="1"/>
  <c r="F630" i="1"/>
  <c r="F629" i="1"/>
  <c r="F269" i="1"/>
  <c r="F268" i="1"/>
  <c r="F511" i="1"/>
  <c r="F1162" i="1"/>
  <c r="F84" i="1"/>
  <c r="F1001" i="1"/>
  <c r="F510" i="1"/>
  <c r="F628" i="1"/>
  <c r="F1000" i="1"/>
  <c r="F646" i="1"/>
  <c r="F446" i="1"/>
  <c r="F999" i="1"/>
  <c r="F267" i="1"/>
  <c r="F188" i="1"/>
  <c r="F1366" i="1"/>
  <c r="F362" i="1"/>
  <c r="F907" i="1"/>
  <c r="F1413" i="1"/>
  <c r="F1412" i="1"/>
  <c r="F1411" i="1"/>
  <c r="F1410" i="1"/>
  <c r="F998" i="1"/>
  <c r="F187" i="1"/>
  <c r="F53" i="1"/>
  <c r="F388" i="1"/>
  <c r="F83" i="1"/>
  <c r="F266" i="1"/>
  <c r="F672" i="1"/>
  <c r="F572" i="1"/>
  <c r="F571" i="1"/>
  <c r="F570" i="1"/>
  <c r="F569" i="1"/>
  <c r="F445" i="1"/>
  <c r="F568" i="1"/>
  <c r="F567" i="1"/>
  <c r="F509" i="1"/>
  <c r="F423" i="1"/>
  <c r="F1197" i="1"/>
  <c r="F843" i="1"/>
  <c r="F842" i="1"/>
  <c r="F82" i="1"/>
  <c r="F500" i="1"/>
  <c r="F671" i="1"/>
  <c r="F841" i="1"/>
  <c r="F1448" i="1"/>
  <c r="F645" i="1"/>
  <c r="F175" i="1"/>
  <c r="F1199" i="1"/>
  <c r="F444" i="1"/>
  <c r="F1218" i="1"/>
  <c r="F508" i="1"/>
  <c r="F25" i="1"/>
  <c r="F81" i="1"/>
  <c r="F80" i="1"/>
  <c r="F422" i="1"/>
  <c r="F79" i="1"/>
  <c r="F78" i="1"/>
  <c r="F77" i="1"/>
  <c r="F1180" i="1"/>
  <c r="F76" i="1"/>
  <c r="F75" i="1"/>
  <c r="F412" i="1"/>
  <c r="F411" i="1"/>
  <c r="F74" i="1"/>
</calcChain>
</file>

<file path=xl/sharedStrings.xml><?xml version="1.0" encoding="utf-8"?>
<sst xmlns="http://schemas.openxmlformats.org/spreadsheetml/2006/main" count="7380" uniqueCount="3037">
  <si>
    <t>Name</t>
  </si>
  <si>
    <t>Designation</t>
  </si>
  <si>
    <t>School</t>
  </si>
  <si>
    <t>Block</t>
  </si>
  <si>
    <t>District</t>
  </si>
  <si>
    <t>Certificate Link</t>
  </si>
  <si>
    <t>Parth Kulshreshtha</t>
  </si>
  <si>
    <t>छात्र</t>
  </si>
  <si>
    <t>New Campus,U.P.U.M.S.,Saifai</t>
  </si>
  <si>
    <t>Saifai</t>
  </si>
  <si>
    <t>इटावा</t>
  </si>
  <si>
    <t>प्रशान्त</t>
  </si>
  <si>
    <t>उ.प्रा.वि. भटवलिया बनकट खोटही रामकोला कुशीनगर</t>
  </si>
  <si>
    <t>रामकोला</t>
  </si>
  <si>
    <t>कुशीनगर</t>
  </si>
  <si>
    <t>मोहम्मद तारिक</t>
  </si>
  <si>
    <t>शिक्षक</t>
  </si>
  <si>
    <t>उच्च प्राथमिक विद्यालय बहोरापुर, साखोपार कुशीनगर</t>
  </si>
  <si>
    <t>पडरौना</t>
  </si>
  <si>
    <t>राम जी शर्मा</t>
  </si>
  <si>
    <t>प्राथमिक विद्यालय नगला मके,ताखा, इटावा</t>
  </si>
  <si>
    <t>ताखा</t>
  </si>
  <si>
    <t>आकाश गर्ग</t>
  </si>
  <si>
    <t>प्राथमिक विद्यालय अघीनी, ताखा, इटावा</t>
  </si>
  <si>
    <t>डॉ. वसीम अहमद</t>
  </si>
  <si>
    <t>संविलियन मॉडल विद्यालय सोहना</t>
  </si>
  <si>
    <t>शाहबाद</t>
  </si>
  <si>
    <t>रामपुर</t>
  </si>
  <si>
    <t>Adrika Pandey</t>
  </si>
  <si>
    <t>New campus,U.P.U.M.S., Saifai</t>
  </si>
  <si>
    <t>Yask Mishra</t>
  </si>
  <si>
    <t>Navneet Kulshreshtha</t>
  </si>
  <si>
    <t>विभागीय अधिकारी</t>
  </si>
  <si>
    <t>New campus,U.P.U.M.S.,Saifai</t>
  </si>
  <si>
    <t>ऋचा चौधरी</t>
  </si>
  <si>
    <t>उच्च प्राथमिक विद्यालय जलालपुर बोरियो</t>
  </si>
  <si>
    <t>मूरतगंज</t>
  </si>
  <si>
    <t>कौशाम्बी</t>
  </si>
  <si>
    <t>Devansh Kulshreshtha</t>
  </si>
  <si>
    <t>New campus ,U.P.U.M.S., Saifai</t>
  </si>
  <si>
    <t>Panshul Sharma</t>
  </si>
  <si>
    <t>New Campus ,U.P.U.M.S.,Saifai</t>
  </si>
  <si>
    <t>Vimlesh Arya</t>
  </si>
  <si>
    <t>उच्च प्राथमिक विद्यालय मडराक लोधा अलीगढ़</t>
  </si>
  <si>
    <t>लोधा</t>
  </si>
  <si>
    <t>अलीगढ़</t>
  </si>
  <si>
    <t>नमिता मिश्रा</t>
  </si>
  <si>
    <t>प्रा वि सरोखनपुर प्रथम</t>
  </si>
  <si>
    <t>बदलापुर</t>
  </si>
  <si>
    <t>जौनपुर</t>
  </si>
  <si>
    <t>अमृता सिंह</t>
  </si>
  <si>
    <t>प्राथमिक विद्यालय मदरवॉ, काशी विद्यापीठ, वाराणसी</t>
  </si>
  <si>
    <t>काशी विद्यापीठ</t>
  </si>
  <si>
    <t>वाराणसी</t>
  </si>
  <si>
    <t>Madhu</t>
  </si>
  <si>
    <t>U.P.S Bagranap, Loni ,Ghaziabad</t>
  </si>
  <si>
    <t>Loni</t>
  </si>
  <si>
    <t>गाज़ियाबाद</t>
  </si>
  <si>
    <t>SHASHI PRABHA SINGH</t>
  </si>
  <si>
    <t>UPS MADHOPUR,MALIHABAD,LUCKNOW,UP.</t>
  </si>
  <si>
    <t>Malihabad</t>
  </si>
  <si>
    <t>लखनऊ</t>
  </si>
  <si>
    <t>SMITA GUPTA</t>
  </si>
  <si>
    <t>PANNALAL PARK COMPOSITE SCHOOL City Area Unnao</t>
  </si>
  <si>
    <t>CITY AREA</t>
  </si>
  <si>
    <t>उन्नाव</t>
  </si>
  <si>
    <t>MOHD RASHID QADRI</t>
  </si>
  <si>
    <t>UPS Puraini</t>
  </si>
  <si>
    <t>Dataganj</t>
  </si>
  <si>
    <t>बदायूँ</t>
  </si>
  <si>
    <t>Krishna Singh</t>
  </si>
  <si>
    <t>UPS MAHMOODPUR</t>
  </si>
  <si>
    <t>Hapur</t>
  </si>
  <si>
    <t>हापुड़</t>
  </si>
  <si>
    <t>रीता गुप्ता</t>
  </si>
  <si>
    <t>उ०प्रा०वि०कलेक्टर पुरवा</t>
  </si>
  <si>
    <t>महुआ</t>
  </si>
  <si>
    <t>बाँदा</t>
  </si>
  <si>
    <t>Pooja shukla</t>
  </si>
  <si>
    <t>P. S. Manpur</t>
  </si>
  <si>
    <t>Majhgawaa</t>
  </si>
  <si>
    <t>बरेली</t>
  </si>
  <si>
    <t>Krishna singh</t>
  </si>
  <si>
    <t>P. V. Dadhiya ramnagar chitrakoot</t>
  </si>
  <si>
    <t>Ramnagar</t>
  </si>
  <si>
    <t>चित्रकूट</t>
  </si>
  <si>
    <t>Mrs Nidhi Gupta</t>
  </si>
  <si>
    <t>Ups kuiya ,Saifai</t>
  </si>
  <si>
    <t>SUDHA SINGH RAJPUT</t>
  </si>
  <si>
    <t>PS NANDWARA</t>
  </si>
  <si>
    <t>MAHUA</t>
  </si>
  <si>
    <t>सुधा सिंह राजपूत</t>
  </si>
  <si>
    <t>प्राथमिक विद्यालय नंदवारा, महुआ, जिला -बांदा</t>
  </si>
  <si>
    <t>Beena Shukla</t>
  </si>
  <si>
    <t>Composite vidyalaya Jeegon bachhrawan raebareli</t>
  </si>
  <si>
    <t>बछरावां</t>
  </si>
  <si>
    <t>रायबरेली</t>
  </si>
  <si>
    <t>Garima Sahu</t>
  </si>
  <si>
    <t>PS ashrafpur muratganj Kaushambi</t>
  </si>
  <si>
    <t>Muratganj</t>
  </si>
  <si>
    <t>लालबहादुर यादव</t>
  </si>
  <si>
    <t>पूर्वमाध्यमिक विद्यालय (1-8)शुदनीपुर मड़ियाहूं जौनपुर</t>
  </si>
  <si>
    <t>मड़ियाहूप</t>
  </si>
  <si>
    <t>Hridya and Bharati</t>
  </si>
  <si>
    <t>UPS Pokharbhinda Lala,Rampur Karkhana Deoria</t>
  </si>
  <si>
    <t>Rampur Karkhana</t>
  </si>
  <si>
    <t>देवरिया</t>
  </si>
  <si>
    <t>Akhilesh Kumar Gupta</t>
  </si>
  <si>
    <t>UPS Pokharbhinda Lala,Rampur Karkhana,Deoria</t>
  </si>
  <si>
    <t>SADHANA GAUTAM</t>
  </si>
  <si>
    <t>C.S.PREM VIHAR</t>
  </si>
  <si>
    <t>LONI</t>
  </si>
  <si>
    <t>Sheeba Sheeba Siddiqui</t>
  </si>
  <si>
    <t>P. S Amwa urf Jalpurwa</t>
  </si>
  <si>
    <t>Rampur karkhana Deoria</t>
  </si>
  <si>
    <t>Sheeba Shahin Siddiqui</t>
  </si>
  <si>
    <t>Rampur karkhana</t>
  </si>
  <si>
    <t>Hemlata pandey</t>
  </si>
  <si>
    <t>P.S Amwa urf Japlurwa</t>
  </si>
  <si>
    <t>Anita devi</t>
  </si>
  <si>
    <t>P.S Amwa urf Jalpurwa</t>
  </si>
  <si>
    <t>स्मिता त्यागी</t>
  </si>
  <si>
    <t>प्राथमिक विद्यालय सुरला</t>
  </si>
  <si>
    <t>भोजीपुर</t>
  </si>
  <si>
    <t>दिनेश नायक</t>
  </si>
  <si>
    <t>जनप्रतिनिधि</t>
  </si>
  <si>
    <t>प्राथमिक विद्यालय गुलाबपुर, भाग्यनगर, औरैया</t>
  </si>
  <si>
    <t>भाग्यनगर</t>
  </si>
  <si>
    <t>औरेया</t>
  </si>
  <si>
    <t>Priyanka singh</t>
  </si>
  <si>
    <t>Primary school kachhapura</t>
  </si>
  <si>
    <t>Sudha Singh</t>
  </si>
  <si>
    <t>P S GUGURA</t>
  </si>
  <si>
    <t>Bhitergaon</t>
  </si>
  <si>
    <t>कानपुर नगर</t>
  </si>
  <si>
    <t>उजाला खत्री</t>
  </si>
  <si>
    <t>प्राथमिक विद्यालय रसूलपुर</t>
  </si>
  <si>
    <t>एत्मादपुर</t>
  </si>
  <si>
    <t>आगरा</t>
  </si>
  <si>
    <t>Yatindra pratap singh</t>
  </si>
  <si>
    <t>अभिभावक</t>
  </si>
  <si>
    <t>UPS AON1-8</t>
  </si>
  <si>
    <t>Shitalpur</t>
  </si>
  <si>
    <t>एटा</t>
  </si>
  <si>
    <t>Varsha Bhatnagar</t>
  </si>
  <si>
    <t>P.S. Barbara Majhra Block Moradabad</t>
  </si>
  <si>
    <t>Moradabad</t>
  </si>
  <si>
    <t>मुरादाबाद</t>
  </si>
  <si>
    <t>रागिनी</t>
  </si>
  <si>
    <t>कंपोजिट उच्च प्राथमिक विद्यालय- गल्हीया, राठ</t>
  </si>
  <si>
    <t>राठ</t>
  </si>
  <si>
    <t>हमीरपुर</t>
  </si>
  <si>
    <t>सुखदेव</t>
  </si>
  <si>
    <t>कंपोजिट उच्च प्राथमिक विद्यालय- गल्हीया,राठ</t>
  </si>
  <si>
    <t>SANGITA</t>
  </si>
  <si>
    <t>Kishti</t>
  </si>
  <si>
    <t>अंकित यादव</t>
  </si>
  <si>
    <t>कम्पोजिट विद्यालय मखुनी, रानीपुर , मऊ</t>
  </si>
  <si>
    <t>रानीपुर</t>
  </si>
  <si>
    <t>मऊ</t>
  </si>
  <si>
    <t>Amit Kumar Srivastava</t>
  </si>
  <si>
    <t>English Medium Primary School Askaranpurwa, Kannauj</t>
  </si>
  <si>
    <t>Kannauj</t>
  </si>
  <si>
    <t>कन्नौज</t>
  </si>
  <si>
    <t>Bharat Bhushan</t>
  </si>
  <si>
    <t>P S Umri Salempur</t>
  </si>
  <si>
    <t>Hargaon</t>
  </si>
  <si>
    <t>सीतापुर</t>
  </si>
  <si>
    <t>Deepak Kumar Singh</t>
  </si>
  <si>
    <t>UPS COMPOSITE 1-8 Gudau, jalesar, etah</t>
  </si>
  <si>
    <t>Jalesar</t>
  </si>
  <si>
    <t>राघवेंद्र चौधरी</t>
  </si>
  <si>
    <t>प्राथमिक विद्यालय द्वारिकापुर फफूंद</t>
  </si>
  <si>
    <t>श्री हरीश चंद्र तिवारी</t>
  </si>
  <si>
    <t>संविलयन विद्यालय पसियापुरा</t>
  </si>
  <si>
    <t>भगतपुर</t>
  </si>
  <si>
    <t>शुभा त्रिपाठी</t>
  </si>
  <si>
    <t>प्रा. वि. बागरानप, लोनी, ग़ाज़ियाबाद उ. प्र.</t>
  </si>
  <si>
    <t>लोनी</t>
  </si>
  <si>
    <t>POONAM GARG</t>
  </si>
  <si>
    <t>U.P.S. HATHINIBHOOR</t>
  </si>
  <si>
    <t>Samrer</t>
  </si>
  <si>
    <t>sanyogita Malik</t>
  </si>
  <si>
    <t>PS Pachokra</t>
  </si>
  <si>
    <t>chajjlet</t>
  </si>
  <si>
    <t>Urvashi Upadhyay</t>
  </si>
  <si>
    <t>P. V. Pachokhra 2</t>
  </si>
  <si>
    <t>Tundla</t>
  </si>
  <si>
    <t>फिरोजाबाद</t>
  </si>
  <si>
    <t>विमल चन्द्र गुप्ता</t>
  </si>
  <si>
    <t>प्राथमिक विद्यालय पुरानी बाजार बदलापुर जौनपुर</t>
  </si>
  <si>
    <t>सारिका</t>
  </si>
  <si>
    <t>मोहम्मदपुर बस्तौर</t>
  </si>
  <si>
    <t>कुंदरकी</t>
  </si>
  <si>
    <t>Santosh Kumari</t>
  </si>
  <si>
    <t>कन्या प्राथमिक विद्यालय पुराना भरथना</t>
  </si>
  <si>
    <t>भरथना</t>
  </si>
  <si>
    <t>काजल</t>
  </si>
  <si>
    <t>प्राथमिक विद्यालय कुण्डा</t>
  </si>
  <si>
    <t>परीक्षितगढ़</t>
  </si>
  <si>
    <t>मेरठ</t>
  </si>
  <si>
    <t>कमलेश कुमार मिश्र</t>
  </si>
  <si>
    <t>प्रा वि देवापट्टी</t>
  </si>
  <si>
    <t>कृष्ण कुमार त्रिपाठी</t>
  </si>
  <si>
    <t>उच्च प्राथमिक विद्यालय रुरुआ-फफूँद</t>
  </si>
  <si>
    <t>सुनीता देवी</t>
  </si>
  <si>
    <t>प्राथमिक विद्यालय जैतपुर, फफूंद</t>
  </si>
  <si>
    <t>Basanti gautam</t>
  </si>
  <si>
    <t>p.s akbarpur</t>
  </si>
  <si>
    <t>firozabad</t>
  </si>
  <si>
    <t>बसंती गौतम</t>
  </si>
  <si>
    <t>प्राइमरी विद्यालय अकबरपुर</t>
  </si>
  <si>
    <t>फरहत फातमा</t>
  </si>
  <si>
    <t>प्राथमिक विद्यालय जैतपुर फफूंद</t>
  </si>
  <si>
    <t>Saphal Deep</t>
  </si>
  <si>
    <t>PS Meerpur Gandewad</t>
  </si>
  <si>
    <t>Sadholi Kadeem</t>
  </si>
  <si>
    <t>सहारनपुर</t>
  </si>
  <si>
    <t>Neha Kulshrestha</t>
  </si>
  <si>
    <t>P.S.Bhidarua</t>
  </si>
  <si>
    <t>Yogendra Kumar</t>
  </si>
  <si>
    <t>बेसिक शिक्षा अधिकारी कार्यालय, मेरठ, उत्तर प्रदेश।</t>
  </si>
  <si>
    <t>Meerut</t>
  </si>
  <si>
    <t>मीरा देवी मौर्य</t>
  </si>
  <si>
    <t>उच्च प्राथमिक विद्यालय इज्जत नगर नगर क्षेत्र बरेली</t>
  </si>
  <si>
    <t>नगर क्षेत्र</t>
  </si>
  <si>
    <t>Meena Gupta</t>
  </si>
  <si>
    <t>C.S.BULLAKGARI</t>
  </si>
  <si>
    <t>Lodha</t>
  </si>
  <si>
    <t>शशि</t>
  </si>
  <si>
    <t>प्रा.वि.कछपुरा</t>
  </si>
  <si>
    <t>सैफई</t>
  </si>
  <si>
    <t>शिवा दुबे</t>
  </si>
  <si>
    <t>प्राथमिक विद्यालय जैतपुर</t>
  </si>
  <si>
    <t>बीना मिश्रा</t>
  </si>
  <si>
    <t>कंपोजिट स्कूल हरिहरपुर</t>
  </si>
  <si>
    <t>उमेश मिश्रा</t>
  </si>
  <si>
    <t>कंपोजिट पूर्व माध्यमिक विद्यालय रमनीपुर</t>
  </si>
  <si>
    <t>उमाशंकर द्विवेदी</t>
  </si>
  <si>
    <t>आतिफ अली</t>
  </si>
  <si>
    <t>शताक्षी मिश्रा</t>
  </si>
  <si>
    <t>प्रसाद इंटरनेशनल स्कूल पंच हटिया</t>
  </si>
  <si>
    <t>सदर</t>
  </si>
  <si>
    <t>रानी सिंह</t>
  </si>
  <si>
    <t>पूर्व माध्यमिक विद्यालय श्री कृष्ण नगर</t>
  </si>
  <si>
    <t>Pradeep Rana</t>
  </si>
  <si>
    <t>P S Gadhiyahar</t>
  </si>
  <si>
    <t>Sheetalpur</t>
  </si>
  <si>
    <t>Priyanka Agrawal</t>
  </si>
  <si>
    <t>UPS Madrak, Block- Lodha, District-Aligarh</t>
  </si>
  <si>
    <t>श्रीमती प्रवीण त्रिपाठी</t>
  </si>
  <si>
    <t>Khayati Gulati</t>
  </si>
  <si>
    <t>Primary School Behat No 1, Block- Sadholi Kadeem, Saharanpur</t>
  </si>
  <si>
    <t>प्रिंस पाल</t>
  </si>
  <si>
    <t>जैतपुर फफूंद</t>
  </si>
  <si>
    <t>Priyanka gautam</t>
  </si>
  <si>
    <t>Primary school ngla lakshman block sheetalpur etah</t>
  </si>
  <si>
    <t>Rajani</t>
  </si>
  <si>
    <t>PS Rankhandi No 3</t>
  </si>
  <si>
    <t>Deoband</t>
  </si>
  <si>
    <t>Shobhana sharma</t>
  </si>
  <si>
    <t>Ups umahi rajput merge,block nanauta</t>
  </si>
  <si>
    <t>Nanauta</t>
  </si>
  <si>
    <t>Manpreet Kaur</t>
  </si>
  <si>
    <t>उमेश कुमार चतुर्वेदी</t>
  </si>
  <si>
    <t>सारिका शुक्ला</t>
  </si>
  <si>
    <t>प्राथमिक विद्यालय लौलाई 2</t>
  </si>
  <si>
    <t>चिनहट</t>
  </si>
  <si>
    <t>Mahesh singh</t>
  </si>
  <si>
    <t>Prathmik vidhyalay nagla bhadauriya achha lda auraiya</t>
  </si>
  <si>
    <t>Achhalda</t>
  </si>
  <si>
    <t>ज्ञान प्रकाश</t>
  </si>
  <si>
    <t>प्राथमिक विद्यालय जैतपुर-फफूँद</t>
  </si>
  <si>
    <t>अंशिका शर्मा</t>
  </si>
  <si>
    <t>प्राथमिक विद्यालय नौजरपुर वि० क्षे० निधौली कलाँ एटा</t>
  </si>
  <si>
    <t>निधौली कलाँ</t>
  </si>
  <si>
    <t>नैना</t>
  </si>
  <si>
    <t>उपेंद्र नाथ उपाध्याय</t>
  </si>
  <si>
    <t>Manisha</t>
  </si>
  <si>
    <t>P S Rankhandi 3</t>
  </si>
  <si>
    <t>साधना बाथम</t>
  </si>
  <si>
    <t>अन्य</t>
  </si>
  <si>
    <t>दखलीपुर</t>
  </si>
  <si>
    <t>Suraksha Gupta</t>
  </si>
  <si>
    <t>UPS Bullakgarhi,Lodha,Aligarh</t>
  </si>
  <si>
    <t>बेबी</t>
  </si>
  <si>
    <t>सोहम गुप्ता</t>
  </si>
  <si>
    <t>St.Peters College Agra</t>
  </si>
  <si>
    <t>नगर क्षेत्र नहीं</t>
  </si>
  <si>
    <t>रिहान</t>
  </si>
  <si>
    <t>Krishan Kant</t>
  </si>
  <si>
    <t>UPS AOHAWA</t>
  </si>
  <si>
    <t>Nauhjheel</t>
  </si>
  <si>
    <t>मथुरा</t>
  </si>
  <si>
    <t>Ups kiya,saifai</t>
  </si>
  <si>
    <t>Yogesh Chandra</t>
  </si>
  <si>
    <t>विश्वनाथ सिंह</t>
  </si>
  <si>
    <t>उच्च प्राथमिक विद्यालय रुरुआ-फफूँद कम्पोजिट</t>
  </si>
  <si>
    <t>सूर्यांश पाल</t>
  </si>
  <si>
    <t>हिमांशु कौशिक</t>
  </si>
  <si>
    <t>प्राथमिक विद्यालय नूरपुर भरावड़</t>
  </si>
  <si>
    <t>साढौली कदीम</t>
  </si>
  <si>
    <t>शिवम् कुमार</t>
  </si>
  <si>
    <t>प्राथमिक विद्यालय जैतपुर,फफूंद</t>
  </si>
  <si>
    <t>कान्तीदेवी</t>
  </si>
  <si>
    <t>SONY KUMAR</t>
  </si>
  <si>
    <t>Ups chakkhijarpur (1TO8)</t>
  </si>
  <si>
    <t>Sadhouli kadeem</t>
  </si>
  <si>
    <t>सुरेंद्र बाबू</t>
  </si>
  <si>
    <t>PS Nagla Karan</t>
  </si>
  <si>
    <t>अनिल कुमार पांडेय</t>
  </si>
  <si>
    <t>Deepa rani</t>
  </si>
  <si>
    <t>UPS Malakpur merged</t>
  </si>
  <si>
    <t>Nakur</t>
  </si>
  <si>
    <t>अर्चना अरोड़ा</t>
  </si>
  <si>
    <t>प्राथमिक विद्यालय बरडीहा</t>
  </si>
  <si>
    <t>कप्तानगंज</t>
  </si>
  <si>
    <t>अर्जुन</t>
  </si>
  <si>
    <t>Malti Gautam</t>
  </si>
  <si>
    <t>UPS Madrak</t>
  </si>
  <si>
    <t>Mo Hassan</t>
  </si>
  <si>
    <t>साहिल अली</t>
  </si>
  <si>
    <t>Rekha Rani Rajput</t>
  </si>
  <si>
    <t>P.S.Kaliyanpur (chakathal) Atrauli (Aligarh)</t>
  </si>
  <si>
    <t>Atrauli</t>
  </si>
  <si>
    <t>Nargis sultan</t>
  </si>
  <si>
    <t>primary school sarvatpur barauli ahir agra</t>
  </si>
  <si>
    <t>barauli aheer</t>
  </si>
  <si>
    <t>उर्मिला देवी</t>
  </si>
  <si>
    <t>कम्पोजिट विद्यालय तेवर</t>
  </si>
  <si>
    <t>हरहुआ</t>
  </si>
  <si>
    <t>Pratibha patel</t>
  </si>
  <si>
    <t>Composite school ludaha</t>
  </si>
  <si>
    <t>Chitrakoot</t>
  </si>
  <si>
    <t>Gajendra Singh</t>
  </si>
  <si>
    <t>UPS Kusmara</t>
  </si>
  <si>
    <t>Kurara</t>
  </si>
  <si>
    <t>Vijay Raj Singh</t>
  </si>
  <si>
    <t>P.S.RampurDhamawan SIRATHU Kaushambi</t>
  </si>
  <si>
    <t>Sirathu</t>
  </si>
  <si>
    <t>Bandana pachouri</t>
  </si>
  <si>
    <t>प्रा वि आलमगीरपुर अजीतमल औरैया</t>
  </si>
  <si>
    <t>अजीतमल5</t>
  </si>
  <si>
    <t>बृजेश</t>
  </si>
  <si>
    <t>उच्च प्राथमिक विद्यालय, कम्पोजिट</t>
  </si>
  <si>
    <t>भाग्ननगर</t>
  </si>
  <si>
    <t>साहिबा</t>
  </si>
  <si>
    <t>उषा देवी</t>
  </si>
  <si>
    <t>नहीं</t>
  </si>
  <si>
    <t>ANJU GUPTA</t>
  </si>
  <si>
    <t>Primary school Khamhaura-1</t>
  </si>
  <si>
    <t>Mahuawa</t>
  </si>
  <si>
    <t>Sanvika</t>
  </si>
  <si>
    <t>आशुतोष उपाध्याय</t>
  </si>
  <si>
    <t>SAVITA GUPTA</t>
  </si>
  <si>
    <t>P.S.Hanspur</t>
  </si>
  <si>
    <t>Awagarh</t>
  </si>
  <si>
    <t>गीता देवी</t>
  </si>
  <si>
    <t>उच्च प्राथमिक विद्यालय मुगरिहा</t>
  </si>
  <si>
    <t>सहार</t>
  </si>
  <si>
    <t>PRANVENDRA KUMAR</t>
  </si>
  <si>
    <t>Primary school bhud nagariya</t>
  </si>
  <si>
    <t>श्रद्धा वर्मा</t>
  </si>
  <si>
    <t>प्रा० वि० पाड़ली खुशहालपुर</t>
  </si>
  <si>
    <t>पुंवारका</t>
  </si>
  <si>
    <t>देवकी</t>
  </si>
  <si>
    <t>Anita nimesh</t>
  </si>
  <si>
    <t>Ps nagla ranjeeta</t>
  </si>
  <si>
    <t>Akrabad</t>
  </si>
  <si>
    <t>डॉ हिमांशु अग्रवाल</t>
  </si>
  <si>
    <t>पूर्व माध्यमिक विद्यालय गड़ी डहर, एत्मादपुर, आगरा।</t>
  </si>
  <si>
    <t>सुमन तिवारी</t>
  </si>
  <si>
    <t>कृष्णा पाल</t>
  </si>
  <si>
    <t>गुनौली</t>
  </si>
  <si>
    <t>अछल्दा</t>
  </si>
  <si>
    <t>अजय कुमार श्रीवास्तव</t>
  </si>
  <si>
    <t>प्राथमिक विद्यालय टेंवा प्रथम</t>
  </si>
  <si>
    <t>मंझनपुर</t>
  </si>
  <si>
    <t>Sunita Chaudhary</t>
  </si>
  <si>
    <t>UPS Pikhloni</t>
  </si>
  <si>
    <t>Dhanipur</t>
  </si>
  <si>
    <t>Reeta Yadav</t>
  </si>
  <si>
    <t>P. S Machhodari</t>
  </si>
  <si>
    <t>Nager kshetra</t>
  </si>
  <si>
    <t>Nature🌿🍃 friend</t>
  </si>
  <si>
    <t>C. S. Prem vihar Loni ghaziabad</t>
  </si>
  <si>
    <t>सुनीता गुप्ता</t>
  </si>
  <si>
    <t>प्राथमिक विद्यालय रांचीबांगर</t>
  </si>
  <si>
    <t>Natural friend</t>
  </si>
  <si>
    <t>ममता</t>
  </si>
  <si>
    <t>प्राथमिक विद्यालय हंसपुर</t>
  </si>
  <si>
    <t>अवागढ़</t>
  </si>
  <si>
    <t>Vani Sharma</t>
  </si>
  <si>
    <t>P.S Garhi Guldhar</t>
  </si>
  <si>
    <t>Nagar kshetra</t>
  </si>
  <si>
    <t>रोशनी पाल</t>
  </si>
  <si>
    <t>NEETI DHANGAR</t>
  </si>
  <si>
    <t>SARSWATI VIDHYA MANDIR VARISHTH MADHYAMIK VIDHYALAY, ETAH</t>
  </si>
  <si>
    <t>SHEETALPUR</t>
  </si>
  <si>
    <t>पल्लवी गुप्ता</t>
  </si>
  <si>
    <t>प्राथमिक विद्यालय ककराही</t>
  </si>
  <si>
    <t>Shashi Bhushan Tripathi</t>
  </si>
  <si>
    <t>CS Daniyalpur Harhua Varanasi</t>
  </si>
  <si>
    <t>Harhua</t>
  </si>
  <si>
    <t>Chandra Mohan Sharma</t>
  </si>
  <si>
    <t>P.s.aohawa</t>
  </si>
  <si>
    <t>Nauhjhil</t>
  </si>
  <si>
    <t>सीमा रानी</t>
  </si>
  <si>
    <t>प्राथमिक विद्यालय अकबरपुर</t>
  </si>
  <si>
    <t>रंजना यादव</t>
  </si>
  <si>
    <t>प्रा वि आराजी भगौतीपुर</t>
  </si>
  <si>
    <t>धर्मापुर</t>
  </si>
  <si>
    <t>राजभारत मिश्र</t>
  </si>
  <si>
    <t>पूर्व माध्यमिक विद्यालय सिंगरामऊ</t>
  </si>
  <si>
    <t>Nirmala kumari</t>
  </si>
  <si>
    <t>PS Nagla Nagoli</t>
  </si>
  <si>
    <t>Barhpura</t>
  </si>
  <si>
    <t>कंचन मिश्रा</t>
  </si>
  <si>
    <t>प्रा वि भूला</t>
  </si>
  <si>
    <t>वर्षा श्रीवास्तव</t>
  </si>
  <si>
    <t>उच्च प्राथमिक विद्यालय जुझारपुर</t>
  </si>
  <si>
    <t>अकराबाद</t>
  </si>
  <si>
    <t>प्रदीप कुमार गुप्ता</t>
  </si>
  <si>
    <t>अंग्रेजी माध्यम प्राथमिक विद्यालय ग्वारी</t>
  </si>
  <si>
    <t>EMUPS ग्वारी</t>
  </si>
  <si>
    <t>SAMARTH PRATAP SINGH</t>
  </si>
  <si>
    <t>ASSISI CONVENT SCHOOL,ETAH</t>
  </si>
  <si>
    <t>Rooma atri</t>
  </si>
  <si>
    <t>Ps Rankhandi 3</t>
  </si>
  <si>
    <t>मुकुट सिंह पाल</t>
  </si>
  <si>
    <t>जैतपुर-फफूँद</t>
  </si>
  <si>
    <t>सविता गुप्ता</t>
  </si>
  <si>
    <t>इंतजार</t>
  </si>
  <si>
    <t>मंजरी कौशिक</t>
  </si>
  <si>
    <t>पूर्व माध्यमिक विद्यालय भटपुरा सकेनिया</t>
  </si>
  <si>
    <t>अमरोहा</t>
  </si>
  <si>
    <t>रजत बाथम</t>
  </si>
  <si>
    <t>केन्द्रीय विद्यालय एनटीपीसी दिबियापुर</t>
  </si>
  <si>
    <t>भागनगर</t>
  </si>
  <si>
    <t>रूपम सक्सैना</t>
  </si>
  <si>
    <t>प्रा. वि. कछपुरा</t>
  </si>
  <si>
    <t>अनिता राकेश तिवारी</t>
  </si>
  <si>
    <t>शैर बानो</t>
  </si>
  <si>
    <t>नरेन्द्र कुमार</t>
  </si>
  <si>
    <t>पू मां वि लखनापुर</t>
  </si>
  <si>
    <t>फौज़िया खान</t>
  </si>
  <si>
    <t>उ0 प्रा0 वि0 कोयला, ब्लॉक - चमरव्वा</t>
  </si>
  <si>
    <t>चमरव्वा</t>
  </si>
  <si>
    <t>Asmeet</t>
  </si>
  <si>
    <t>संगीता गुप्ता</t>
  </si>
  <si>
    <t>प्राथमिक विद्यालय नगला खुर्द</t>
  </si>
  <si>
    <t>मुजफ्फराबाद</t>
  </si>
  <si>
    <t>पूनम गुप्ता</t>
  </si>
  <si>
    <t>प्राथमिक विद्यालय नगराजपुर मर्ज</t>
  </si>
  <si>
    <t>डॉ ज्योति मिश्रा</t>
  </si>
  <si>
    <t>प्रा वि मिरशादपुर</t>
  </si>
  <si>
    <t>अजय सिंह</t>
  </si>
  <si>
    <t>प्रा० वि० महतौली</t>
  </si>
  <si>
    <t>देवबंद</t>
  </si>
  <si>
    <t>Preeti Sharma</t>
  </si>
  <si>
    <t>M.P.S. Dhorra Mafi, Jawan</t>
  </si>
  <si>
    <t>जवां</t>
  </si>
  <si>
    <t>अंजली मिश्रा</t>
  </si>
  <si>
    <t>प्राथमिक विद्यालय हंसपुर, अवागढ़, एटा</t>
  </si>
  <si>
    <t>दीपनारायण मिश्र</t>
  </si>
  <si>
    <t>प्रा वि रामपुर धमावां, सिराथू, कौशाम्बी</t>
  </si>
  <si>
    <t>सिराथू</t>
  </si>
  <si>
    <t>योगिता बाथम</t>
  </si>
  <si>
    <t>Poonam Rani</t>
  </si>
  <si>
    <t>P.S Rankhandi 3</t>
  </si>
  <si>
    <t>Sumit Dahiya</t>
  </si>
  <si>
    <t>P.S. Auhawa</t>
  </si>
  <si>
    <t>Naujhill</t>
  </si>
  <si>
    <t>यामिनी सिंह</t>
  </si>
  <si>
    <t>कंपोजिट स्कूल उदपुर गेल्हवा</t>
  </si>
  <si>
    <t>शालिनी सोलंकी</t>
  </si>
  <si>
    <t>पू० मा० वि० केशोपुर गड़राना</t>
  </si>
  <si>
    <t>धनीपुर</t>
  </si>
  <si>
    <t>Anjulika Saini</t>
  </si>
  <si>
    <t>UPS Chandanpur</t>
  </si>
  <si>
    <t>Baliakhedi</t>
  </si>
  <si>
    <t>लक्ष्मी पाल</t>
  </si>
  <si>
    <t>प्रा.वि.सिंदुरिया आलमपुर द्वितीय भाग्यनगर,औरैया</t>
  </si>
  <si>
    <t>SANJAY KUMAR</t>
  </si>
  <si>
    <t>UPS Taiyyabpur bada</t>
  </si>
  <si>
    <t>Naga</t>
  </si>
  <si>
    <t>आलिया</t>
  </si>
  <si>
    <t>Seema Saxena</t>
  </si>
  <si>
    <t>पावन</t>
  </si>
  <si>
    <t>के० एल० इंटरनेशनल स्कूल</t>
  </si>
  <si>
    <t>महेंद्र कौर</t>
  </si>
  <si>
    <t>Meera Yadav</t>
  </si>
  <si>
    <t>किशन पाल</t>
  </si>
  <si>
    <t>Netrabala Sharma</t>
  </si>
  <si>
    <t>U.P.S.Madrak</t>
  </si>
  <si>
    <t>विकास कुमार</t>
  </si>
  <si>
    <t>पवन कुमार</t>
  </si>
  <si>
    <t>भागवती देवी</t>
  </si>
  <si>
    <t>चाँदनी यादव</t>
  </si>
  <si>
    <t>नौजरपुर, निधौली कलाँ, एटा</t>
  </si>
  <si>
    <t>करिश्मा</t>
  </si>
  <si>
    <t>समर बहादुर यादव</t>
  </si>
  <si>
    <t>अनिल कुमार</t>
  </si>
  <si>
    <t>प्रा०वि०नगलीनूर</t>
  </si>
  <si>
    <t>रश्मि</t>
  </si>
  <si>
    <t>रागिनी गुप्ता</t>
  </si>
  <si>
    <t>Sunita saxena</t>
  </si>
  <si>
    <t>U.p.s madrak</t>
  </si>
  <si>
    <t>दीपा रानी</t>
  </si>
  <si>
    <t>उच्च प्राथमिक विद्यालय इस्माईलपुर</t>
  </si>
  <si>
    <t>अर्चित गुप्ता</t>
  </si>
  <si>
    <t>प्रसाद इंटरनेशनल स्कूल, पंच हटिया</t>
  </si>
  <si>
    <t>हर्ष</t>
  </si>
  <si>
    <t>बृजेश सिंह</t>
  </si>
  <si>
    <t>उच्च प्राथमिक विद्यालय धारूपुर ठाकुरान (कम्पोजिट)</t>
  </si>
  <si>
    <t>क्यारा</t>
  </si>
  <si>
    <t>इंद्रजीत सिंह</t>
  </si>
  <si>
    <t>प्राथमिक विद्यालय रतनपुर</t>
  </si>
  <si>
    <t>एरवाकटरा</t>
  </si>
  <si>
    <t>ऊदल सिंह</t>
  </si>
  <si>
    <t>ग्राम पंचायत सिंदुरिया आलमपुर</t>
  </si>
  <si>
    <t>Mukesh Baboo</t>
  </si>
  <si>
    <t>Primary School Hanspur</t>
  </si>
  <si>
    <t>भूषण कुमारी</t>
  </si>
  <si>
    <t>उच्च प्राथमिक विद्यालय मडराक</t>
  </si>
  <si>
    <t>Bhawana Shukla</t>
  </si>
  <si>
    <t>P.S.Rampur Dhamawaan Sirathu Kaushambi</t>
  </si>
  <si>
    <t>प्रियम्बदा</t>
  </si>
  <si>
    <t>प्राथमिक विद्यालय सत्तारपुर</t>
  </si>
  <si>
    <t>शीतलपुर</t>
  </si>
  <si>
    <t>विकास बाबू</t>
  </si>
  <si>
    <t>योगेश बाबू</t>
  </si>
  <si>
    <t>उचिच प्राथमिक विद्यालय रुरुआ-फफूंद कम्पोजिट</t>
  </si>
  <si>
    <t>ज्योति शर्मा</t>
  </si>
  <si>
    <t>पूर्व माध्यमिक विद्यालय पुल नानऊ</t>
  </si>
  <si>
    <t>अर्चना</t>
  </si>
  <si>
    <t>प्राथमिक विद्यालय एरवा टीकुर</t>
  </si>
  <si>
    <t>वर्तिका सिंह</t>
  </si>
  <si>
    <t>अनिका गुप्ता</t>
  </si>
  <si>
    <t>सुमित राहुल गोल मेमोरियल सीनियर सेकेंडरी स्कूल</t>
  </si>
  <si>
    <t>Shweta Gangwar</t>
  </si>
  <si>
    <t>PS Faiznagar First</t>
  </si>
  <si>
    <t>Bhuta</t>
  </si>
  <si>
    <t>श्री इन्द्रपाल</t>
  </si>
  <si>
    <t>अंकुश कौशिक</t>
  </si>
  <si>
    <t>Razia Begum</t>
  </si>
  <si>
    <t>प्रीति सोनकर</t>
  </si>
  <si>
    <t>प्राO विO सैरागोपालपुर</t>
  </si>
  <si>
    <t>पिंडरा</t>
  </si>
  <si>
    <t>Afroj Anjum</t>
  </si>
  <si>
    <t>composite school nayagaon mauranipur jhansi</t>
  </si>
  <si>
    <t>mauranipur</t>
  </si>
  <si>
    <t>झाँसी</t>
  </si>
  <si>
    <t>Sameena fatma</t>
  </si>
  <si>
    <t>Composite UPS Labheradurga Prasad Meerganj Bareilly</t>
  </si>
  <si>
    <t>Meerganj</t>
  </si>
  <si>
    <t>Sualiha Khatoon</t>
  </si>
  <si>
    <t>U.P.S.Aurangabad Mafi,block Salarpur</t>
  </si>
  <si>
    <t>Salarpur</t>
  </si>
  <si>
    <t>RICHA TIWARI</t>
  </si>
  <si>
    <t>PRIMARY SCHOOL SIHANIPARA</t>
  </si>
  <si>
    <t>PARSENDI</t>
  </si>
  <si>
    <t>लता शर्मा</t>
  </si>
  <si>
    <t>प्राथमिक विद्यालय इलाइचीपुर</t>
  </si>
  <si>
    <t>Kusum Mishra</t>
  </si>
  <si>
    <t>Primary School Ganeshpur</t>
  </si>
  <si>
    <t>Bhiti</t>
  </si>
  <si>
    <t>अम्बेडकर नगर</t>
  </si>
  <si>
    <t>Raj Shekhar Singh</t>
  </si>
  <si>
    <t>Primary School Kandriyawan</t>
  </si>
  <si>
    <t>अन्जनी अग्रवाल</t>
  </si>
  <si>
    <t>उच्च प्राथमिक विद्यालय। सेमरुआ सरसौल</t>
  </si>
  <si>
    <t>सारसौल</t>
  </si>
  <si>
    <t>ओमबीर सिंह</t>
  </si>
  <si>
    <t>प्राथमिक विद्यालय पिदौरा संविलियन मारहरा एटा</t>
  </si>
  <si>
    <t>मारहरा</t>
  </si>
  <si>
    <t>SAKIR HUSAIN</t>
  </si>
  <si>
    <t>P S LADUPURA</t>
  </si>
  <si>
    <t>KUNDARKI</t>
  </si>
  <si>
    <t>Chaynika Varshney</t>
  </si>
  <si>
    <t>J.H.S.Aata</t>
  </si>
  <si>
    <t>Baniyakhera</t>
  </si>
  <si>
    <t>सम्भल</t>
  </si>
  <si>
    <t>Renu Varshney</t>
  </si>
  <si>
    <t>J.H.School Aata</t>
  </si>
  <si>
    <t>Rupa Rastogi</t>
  </si>
  <si>
    <t>Vinod Kumar Gupta</t>
  </si>
  <si>
    <t>Primary School Aata ki Madhiya</t>
  </si>
  <si>
    <t>Abha Pandey</t>
  </si>
  <si>
    <t>Composite kanya school pipri sonbhadra</t>
  </si>
  <si>
    <t>Myorpur</t>
  </si>
  <si>
    <t>सोनभद्र</t>
  </si>
  <si>
    <t>कुलदीप कौर</t>
  </si>
  <si>
    <t>पूर्व. माध्यमिक विद्यालय सोनवानी</t>
  </si>
  <si>
    <t>म्योरपुर</t>
  </si>
  <si>
    <t>रमेश पांडेय</t>
  </si>
  <si>
    <t>उ0प्रा0वि0सोनवानी</t>
  </si>
  <si>
    <t>Praveen pandey</t>
  </si>
  <si>
    <t>Guru kripa ashram</t>
  </si>
  <si>
    <t>Chopan</t>
  </si>
  <si>
    <t>Abkit Singh</t>
  </si>
  <si>
    <t>EMUPS GWARI</t>
  </si>
  <si>
    <t>Anwarul Haque Khan</t>
  </si>
  <si>
    <t>P.S.Tulsipur Dakshini</t>
  </si>
  <si>
    <t>Tulsipur</t>
  </si>
  <si>
    <t>बलरामपुर</t>
  </si>
  <si>
    <t>Ajay kumar dubey</t>
  </si>
  <si>
    <t>उ.प्रा.वि.गढ़ी मंगद</t>
  </si>
  <si>
    <t>चकरनगर</t>
  </si>
  <si>
    <t>अंजलि आर्य</t>
  </si>
  <si>
    <t>प्राथमिक विद्यालय छुटमलपुर नंबर 2</t>
  </si>
  <si>
    <t>मुज़्ज़फराबाद</t>
  </si>
  <si>
    <t>Shweta singh</t>
  </si>
  <si>
    <t>PS Harihar nagar</t>
  </si>
  <si>
    <t>Beruarbari</t>
  </si>
  <si>
    <t>बलिया</t>
  </si>
  <si>
    <t>Rajoo Prasad Gupta</t>
  </si>
  <si>
    <t>P.S.Hapta taribaragaon</t>
  </si>
  <si>
    <t>Nagra</t>
  </si>
  <si>
    <t>अजीत कुमार सिंह</t>
  </si>
  <si>
    <t>प्राथमिक विद्यालय गाँधीनगर</t>
  </si>
  <si>
    <t>बेरुआरबारी</t>
  </si>
  <si>
    <t>कमला सिंह</t>
  </si>
  <si>
    <t>प्राथमिक विद्यालय निरूपुर</t>
  </si>
  <si>
    <t>बेलहरी</t>
  </si>
  <si>
    <t>Sonam Gupta</t>
  </si>
  <si>
    <t>PS shivrampur,Beruarbari</t>
  </si>
  <si>
    <t>Akash Soni</t>
  </si>
  <si>
    <t>Composite School Sahsarpur</t>
  </si>
  <si>
    <t>Akhilesh kumar Singh</t>
  </si>
  <si>
    <t>PS rampur pindra Varanasi</t>
  </si>
  <si>
    <t>Pindra</t>
  </si>
  <si>
    <t>Akhilesh Kumar</t>
  </si>
  <si>
    <t>Primary school Jathi Pindra Varanasi</t>
  </si>
  <si>
    <t>आफरीन प्रवीन</t>
  </si>
  <si>
    <t>कंपोजिट विद्यालय गनवरिया (तुलसीपुर देहात) तुलसीपुर बलरामपुर</t>
  </si>
  <si>
    <t>तुलसीपुर</t>
  </si>
  <si>
    <t>Alka Singh</t>
  </si>
  <si>
    <t>UPS Rasoolpur composite</t>
  </si>
  <si>
    <t>Panwasa</t>
  </si>
  <si>
    <t>Alka bhargava</t>
  </si>
  <si>
    <t>PV jirsami 1</t>
  </si>
  <si>
    <t>Sheetal pur</t>
  </si>
  <si>
    <t>अलका यादव</t>
  </si>
  <si>
    <t>इंग्लिश मीडियम मॉडल स्कूल नगला जय सिंह, भाग्यनगर औरैया</t>
  </si>
  <si>
    <t>Alok Kumar Mishra</t>
  </si>
  <si>
    <t>P S Bhoola</t>
  </si>
  <si>
    <t>Badlapur</t>
  </si>
  <si>
    <t>आलोक बाबू गुप्ता</t>
  </si>
  <si>
    <t>प्राथमिक विद्यालय, बरका पुर्वा, बिधूना</t>
  </si>
  <si>
    <t>बिधूना</t>
  </si>
  <si>
    <t>यश</t>
  </si>
  <si>
    <t>प्रा वि बरका पुर्वा, बिधूना</t>
  </si>
  <si>
    <t>मोहित कुमार</t>
  </si>
  <si>
    <t>प्रा वि बरका पुर्वा</t>
  </si>
  <si>
    <t>विजय</t>
  </si>
  <si>
    <t>प्रमोद कुमार</t>
  </si>
  <si>
    <t>अर्नव गुप्ता</t>
  </si>
  <si>
    <t>सेंट जोसफ सीनियर सेकेंडरी स्कूल, एनटीपीसी</t>
  </si>
  <si>
    <t>आलोक श्रीवास्तव</t>
  </si>
  <si>
    <t>उ०प्रा०वि० सुखसौरा, मलासा, कानपुर-देहात</t>
  </si>
  <si>
    <t>मालासा</t>
  </si>
  <si>
    <t>कानपुर देहात</t>
  </si>
  <si>
    <t>अमरेश कुमार चतुर्वेदी</t>
  </si>
  <si>
    <t>उच्च प्राथमिक विद्यालय कैथवली(1-8)</t>
  </si>
  <si>
    <t>रीता सिंह</t>
  </si>
  <si>
    <t>प्रतिभा सिंह</t>
  </si>
  <si>
    <t>संतोष कुमार चौबे</t>
  </si>
  <si>
    <t>Amita Sachan</t>
  </si>
  <si>
    <t>U.P.S. Raipur Chinhat Lucknow</t>
  </si>
  <si>
    <t>Chinhat</t>
  </si>
  <si>
    <t>Amit prakash</t>
  </si>
  <si>
    <t>Ps udham pura mhewa</t>
  </si>
  <si>
    <t>Mahewa</t>
  </si>
  <si>
    <t>Aaron kumari</t>
  </si>
  <si>
    <t>P.S.Madarwan K.V.P.Varanasi</t>
  </si>
  <si>
    <t>K.V.P.</t>
  </si>
  <si>
    <t>Vandana</t>
  </si>
  <si>
    <t>P.S.Madarwan</t>
  </si>
  <si>
    <t>आनंद बाबू चक</t>
  </si>
  <si>
    <t>उच्च प्राथमिक विद्यालय(1-8) कुढ़ी, खैरगढ़</t>
  </si>
  <si>
    <t>खैरगढ़</t>
  </si>
  <si>
    <t>Anchal patel</t>
  </si>
  <si>
    <t>P. S. DHANAPUR ARAJILINES VARANASI</t>
  </si>
  <si>
    <t>ARAJILINES</t>
  </si>
  <si>
    <t>ANIL KUMAR GANGWAR</t>
  </si>
  <si>
    <t>UPS(Comp.)Mahmoodapur</t>
  </si>
  <si>
    <t>Anil Pal</t>
  </si>
  <si>
    <t>EMPS Purwa Khagan Sahar Auraiya</t>
  </si>
  <si>
    <t>Sahar</t>
  </si>
  <si>
    <t>DR. ANITA SRIVASTAVA</t>
  </si>
  <si>
    <t>Ups Belikhurd, Tulsipur, Balrampur</t>
  </si>
  <si>
    <t>Anjali</t>
  </si>
  <si>
    <t>J.H.S. Faridpur</t>
  </si>
  <si>
    <t>Gunnour</t>
  </si>
  <si>
    <t>अंजली जायसवाल</t>
  </si>
  <si>
    <t>प्राथमिक विद्यालय चितईपुर ज्ञानपुर भदोही</t>
  </si>
  <si>
    <t>ज्ञानपुर</t>
  </si>
  <si>
    <t>भदोही</t>
  </si>
  <si>
    <t>Vijay Singh</t>
  </si>
  <si>
    <t>ups ahmadpur (1to8)</t>
  </si>
  <si>
    <t>Madanpur</t>
  </si>
  <si>
    <t>Arun kumar</t>
  </si>
  <si>
    <t>P.S.Ahmadpur , Madanpur (Firozabad)</t>
  </si>
  <si>
    <t>Upendra Jain</t>
  </si>
  <si>
    <t>Main road, Gajadhar gali, Sirsaganj</t>
  </si>
  <si>
    <t>पुष्पा वर्मा</t>
  </si>
  <si>
    <t>प्राथमिक विद्यालय खम्हौरा-प्रथम</t>
  </si>
  <si>
    <t>अंजू चौबे</t>
  </si>
  <si>
    <t>कंपोजिट विद्यालय केराकत पुर</t>
  </si>
  <si>
    <t>Anju gupta</t>
  </si>
  <si>
    <t>P.s. narsohi</t>
  </si>
  <si>
    <t>Parsendi</t>
  </si>
  <si>
    <t>Ankit Kumar Srivastava</t>
  </si>
  <si>
    <t>UPS Chahalwa</t>
  </si>
  <si>
    <t>Hariharpurrani</t>
  </si>
  <si>
    <t>श्रावस्ती</t>
  </si>
  <si>
    <t>अंकुर पुरवार</t>
  </si>
  <si>
    <t>उच्च प्राथमिक विद्यालय सिथरा बुजुर्ग, मलासा कानपुर देहात</t>
  </si>
  <si>
    <t>मलासा</t>
  </si>
  <si>
    <t>अंशू</t>
  </si>
  <si>
    <t>उच्च प्राथमिक विद्यालय सिथरा बुजुर्ग मलासा कानपुर देहात</t>
  </si>
  <si>
    <t>प्राथमिक विद्यालय भरतौली</t>
  </si>
  <si>
    <t>राम खिलावन</t>
  </si>
  <si>
    <t>प्राथमिक विद्यालय राजपुरवा</t>
  </si>
  <si>
    <t>रसूलाबाद</t>
  </si>
  <si>
    <t>मो. शारिक</t>
  </si>
  <si>
    <t>प्राथमिक विद्यालय थनवापुर</t>
  </si>
  <si>
    <t>पुरुषोत्तम चतुर्वेदी</t>
  </si>
  <si>
    <t>प्राथमिक विद्यालय साकिन बुजुर्ग</t>
  </si>
  <si>
    <t>राजपुर</t>
  </si>
  <si>
    <t>अंकुर सिंह</t>
  </si>
  <si>
    <t>प्राथमिक विद्यालय भेलखेड़ा, टडियावाँ, हरदोई</t>
  </si>
  <si>
    <t>टडियावाँ</t>
  </si>
  <si>
    <t>हरदोई</t>
  </si>
  <si>
    <t>Shalini Kushwaha</t>
  </si>
  <si>
    <t>UPS RASOOLABAD CHAYAL KAUSHAMBI</t>
  </si>
  <si>
    <t>CHAYAL</t>
  </si>
  <si>
    <t>अनूप दीक्षित</t>
  </si>
  <si>
    <t>पूर्व माध्यमिक विद्यालय प्रतापनेर (कम्पोजिट)</t>
  </si>
  <si>
    <t>बढ़पुरा</t>
  </si>
  <si>
    <t>जितेन्द्र दुबे</t>
  </si>
  <si>
    <t>एस। ए एफ</t>
  </si>
  <si>
    <t>महेवा</t>
  </si>
  <si>
    <t>अवधेश सिंह</t>
  </si>
  <si>
    <t>पूर्व माध्यमिक विद्यालय प्रतापनेर</t>
  </si>
  <si>
    <t>शिवकुमार राजपूत</t>
  </si>
  <si>
    <t>मनीषा बैस</t>
  </si>
  <si>
    <t>रेनू राव</t>
  </si>
  <si>
    <t>अजय प्रताप सिंह</t>
  </si>
  <si>
    <t>पूर्व माध्यमिक विद्यालय सारंगपुरा</t>
  </si>
  <si>
    <t>अवनीश चंद्र</t>
  </si>
  <si>
    <t>प्राथमिक विद्यालय चंद्रपुरा प्रतापगढ़</t>
  </si>
  <si>
    <t>शबीना</t>
  </si>
  <si>
    <t>प्राथमिक विद्यालय चंद्रपुरा प्रतापनेर</t>
  </si>
  <si>
    <t>बेबी यादव</t>
  </si>
  <si>
    <t>अंशुल शर्मा</t>
  </si>
  <si>
    <t>प्राथमिक विद्यालय बमियाना</t>
  </si>
  <si>
    <t>समरेर</t>
  </si>
  <si>
    <t>Anshu rani</t>
  </si>
  <si>
    <t>U.P.S. Shahbazpur dor, Gajraulla , Amroha</t>
  </si>
  <si>
    <t>Gajraula</t>
  </si>
  <si>
    <t>Lubna</t>
  </si>
  <si>
    <t>UP.s Dabrai1- 8</t>
  </si>
  <si>
    <t>Firozabad</t>
  </si>
  <si>
    <t>Anuj Yaduvanshi</t>
  </si>
  <si>
    <t>प्राथमिक विद्यालय मीरपुर</t>
  </si>
  <si>
    <t>शेरगढ़</t>
  </si>
  <si>
    <t>Anuj Kumar Singh</t>
  </si>
  <si>
    <t>Composite School Aata</t>
  </si>
  <si>
    <t>anshu gupta</t>
  </si>
  <si>
    <t>p.s. bhikkhapurwa</t>
  </si>
  <si>
    <t>tandiyawan</t>
  </si>
  <si>
    <t>उपेंद्र द्विवेदी</t>
  </si>
  <si>
    <t>U. P. S. Mahmoodpur Nagaria</t>
  </si>
  <si>
    <t>Marhara</t>
  </si>
  <si>
    <t>सजय सिंह</t>
  </si>
  <si>
    <t>B. S. A.</t>
  </si>
  <si>
    <t>आँगनबाड़ी</t>
  </si>
  <si>
    <t>सकीट</t>
  </si>
  <si>
    <t>भारती शाक्य</t>
  </si>
  <si>
    <t>A. B. A. S</t>
  </si>
  <si>
    <t>अनुपमा द्विवेदी</t>
  </si>
  <si>
    <t>प्रा. वि. सकतपुर</t>
  </si>
  <si>
    <t>कांता देवी</t>
  </si>
  <si>
    <t>अमन द्विवेदी</t>
  </si>
  <si>
    <t>ग्राफकि ईर्रा कॉलेज देहरादून</t>
  </si>
  <si>
    <t>अनुमति द्विवेदी</t>
  </si>
  <si>
    <t>इन्टर नेशनल कालेज आँफ मेनिडेसन</t>
  </si>
  <si>
    <t>अलका राजपूत</t>
  </si>
  <si>
    <t>प्रा वि सलेमपुर सानी</t>
  </si>
  <si>
    <t>Manju Dwivedi</t>
  </si>
  <si>
    <t>U. P. S. Vigour</t>
  </si>
  <si>
    <t>Sakit</t>
  </si>
  <si>
    <t>पूर्णन देवी</t>
  </si>
  <si>
    <t>सुहागा</t>
  </si>
  <si>
    <t>वबिता कुमारी</t>
  </si>
  <si>
    <t>Anupama Dwivedi</t>
  </si>
  <si>
    <t>P. V. Saktpur</t>
  </si>
  <si>
    <t>सीमा द्विवेदी</t>
  </si>
  <si>
    <t>मॉँनिग वैलिश स्कूल</t>
  </si>
  <si>
    <t>अजली</t>
  </si>
  <si>
    <t>प्रा वि सकतपुर</t>
  </si>
  <si>
    <t>शिवागी</t>
  </si>
  <si>
    <t>प्रा. वि सलेमपुर सानी</t>
  </si>
  <si>
    <t>दुर्गेश द्विवेदी</t>
  </si>
  <si>
    <t>शान्ति नगर</t>
  </si>
  <si>
    <t>No</t>
  </si>
  <si>
    <t>प्रीती</t>
  </si>
  <si>
    <t>प्रा. वि. नगला हमीर</t>
  </si>
  <si>
    <t>हुकुम सिंह</t>
  </si>
  <si>
    <t>Arvind</t>
  </si>
  <si>
    <t>Anwita Dwivedi</t>
  </si>
  <si>
    <t>Assisi convent School</t>
  </si>
  <si>
    <t>ETAH</t>
  </si>
  <si>
    <t>अनवी द्विवेदी</t>
  </si>
  <si>
    <t>Adija Dwivedi</t>
  </si>
  <si>
    <t>Peranjul</t>
  </si>
  <si>
    <t>P. V. Sakatpur</t>
  </si>
  <si>
    <t>पायल</t>
  </si>
  <si>
    <t>निशा</t>
  </si>
  <si>
    <t>ललिता द्विवेदी</t>
  </si>
  <si>
    <t>लक्ष्मीबाई इन्टर कालेज</t>
  </si>
  <si>
    <t>मनीष द्विवेदी</t>
  </si>
  <si>
    <t>प्रा.वि.सउआपुर</t>
  </si>
  <si>
    <t>Som</t>
  </si>
  <si>
    <t>Tulip school</t>
  </si>
  <si>
    <t>मान्यता द्विवेदी</t>
  </si>
  <si>
    <t>सीमा</t>
  </si>
  <si>
    <t>अशिका</t>
  </si>
  <si>
    <t>अविरल द्विवेदी</t>
  </si>
  <si>
    <t>शांति नगर</t>
  </si>
  <si>
    <t>प्रा.वि.सकतपुर</t>
  </si>
  <si>
    <t>प्रिया</t>
  </si>
  <si>
    <t>प्रा.वि सकतपुर</t>
  </si>
  <si>
    <t>Anup kumar Dwivedi</t>
  </si>
  <si>
    <t>DIOS office</t>
  </si>
  <si>
    <t>अनुपम सुमन</t>
  </si>
  <si>
    <t>इंग्लिश मीडियम प्राथमिक विद्यालय सल्हापुर भाग्यनगर औरैया</t>
  </si>
  <si>
    <t>Anuradha Dwivedi</t>
  </si>
  <si>
    <t>P s Manohar purwa</t>
  </si>
  <si>
    <t>Mahua</t>
  </si>
  <si>
    <t>अनुराग अवस्थी</t>
  </si>
  <si>
    <t>संविलयित विद्यालय कचूरा</t>
  </si>
  <si>
    <t>पिसावां</t>
  </si>
  <si>
    <t>गरिमा मिश्रा</t>
  </si>
  <si>
    <t>रेखा मिश्रा</t>
  </si>
  <si>
    <t>कम्पोजिट विद्यालय कचूरा</t>
  </si>
  <si>
    <t>पिसावाँ</t>
  </si>
  <si>
    <t>निधी सिंह</t>
  </si>
  <si>
    <t>पिसावांँ</t>
  </si>
  <si>
    <t>वंदना यादव</t>
  </si>
  <si>
    <t>पारूल प्रजापति</t>
  </si>
  <si>
    <t>कम्पोजिट कचूरा</t>
  </si>
  <si>
    <t>Anurag Tiwari</t>
  </si>
  <si>
    <t>P S Targauli Nagra Ballia</t>
  </si>
  <si>
    <t>नगरा</t>
  </si>
  <si>
    <t>आराधना सिंह</t>
  </si>
  <si>
    <t>E.M. कम्पोजिट विद्यालय लोढ़वारा</t>
  </si>
  <si>
    <t>Archana Arora</t>
  </si>
  <si>
    <t>Composit School Barethar Khurd, block - khajuha, District - Fatehpur</t>
  </si>
  <si>
    <t>Khajuha</t>
  </si>
  <si>
    <t>फतेहपुर</t>
  </si>
  <si>
    <t>Archana upadhyay</t>
  </si>
  <si>
    <t>P S Hajipur</t>
  </si>
  <si>
    <t>Ranipur</t>
  </si>
  <si>
    <t>Sanjay Sharma</t>
  </si>
  <si>
    <t>PS Rampur 1 Sadar Muzaffarnagar</t>
  </si>
  <si>
    <t>Sadar</t>
  </si>
  <si>
    <t>मुजफ्फरनगर</t>
  </si>
  <si>
    <t>अर्चना वर्मा</t>
  </si>
  <si>
    <t>कंपोजिट स्कूल फत्तेपुरवा,सरसौल ,कानपुर नगर</t>
  </si>
  <si>
    <t>सरसौल</t>
  </si>
  <si>
    <t>Archna Varma</t>
  </si>
  <si>
    <t>UPS Fattepurwa</t>
  </si>
  <si>
    <t>Sarsaul</t>
  </si>
  <si>
    <t>GAYATRI</t>
  </si>
  <si>
    <t>UPS LAVAKHEDA TALIB HUSSAIN</t>
  </si>
  <si>
    <t>NAWABGANJ</t>
  </si>
  <si>
    <t>धर्मेन्द्र कुमार</t>
  </si>
  <si>
    <t>उच्च प्राथमिक विद्यालय लावाखेड़ा तालिब हुसैन</t>
  </si>
  <si>
    <t>नवाबगंज</t>
  </si>
  <si>
    <t>विशम्भर दयाल</t>
  </si>
  <si>
    <t>पूनम सिंह</t>
  </si>
  <si>
    <t>खेमकरन लाल</t>
  </si>
  <si>
    <t>इरफाना जैंदी</t>
  </si>
  <si>
    <t>शिवानी</t>
  </si>
  <si>
    <t>प्रियंका</t>
  </si>
  <si>
    <t>विवेक</t>
  </si>
  <si>
    <t>PREMWATI</t>
  </si>
  <si>
    <t>310 JANAKPURI B IZZATNAGER BAREILLY</t>
  </si>
  <si>
    <t>CITY</t>
  </si>
  <si>
    <t>आराध्य कुमार आर्य</t>
  </si>
  <si>
    <t>GRM BAREILLY</t>
  </si>
  <si>
    <t>आरती सोनकर</t>
  </si>
  <si>
    <t>प्राथमिक विद्यालय चौबेपुर खुर्द</t>
  </si>
  <si>
    <t>चोलापुर</t>
  </si>
  <si>
    <t>ARTI YADAV</t>
  </si>
  <si>
    <t>PS RANIYA 1</t>
  </si>
  <si>
    <t>SARVANKHERA</t>
  </si>
  <si>
    <t>अरुणा कुमारी राजपूत</t>
  </si>
  <si>
    <t>आदर्श अंग्रेज़ी माध्यम संविलयन विद्यालय राजपुर</t>
  </si>
  <si>
    <t>सिम्भावली</t>
  </si>
  <si>
    <t>अरुण कुमार</t>
  </si>
  <si>
    <t>प्राथमिक विद्यालय अशरफपुर</t>
  </si>
  <si>
    <t>सारंधा</t>
  </si>
  <si>
    <t>कमपोजिट विद्यालय सिखेड़ा जानसठ मुजफ्फरनगर</t>
  </si>
  <si>
    <t>जानसठ</t>
  </si>
  <si>
    <t>Arvind Kumar Pal</t>
  </si>
  <si>
    <t>प्रथमिक विद्यालय चितईपुर ज्ञानपुर भदोही</t>
  </si>
  <si>
    <t>Gyanpur</t>
  </si>
  <si>
    <t>अरविन्द सिंह</t>
  </si>
  <si>
    <t>कम्पोजिट पूर्व माध्यमिक विद्यालय वम्हौरीघाट,</t>
  </si>
  <si>
    <t>महरौनी</t>
  </si>
  <si>
    <t>ललितपुर</t>
  </si>
  <si>
    <t>आशा चौधरी</t>
  </si>
  <si>
    <t>प्राथमिक विद्यालय नगला लोधा</t>
  </si>
  <si>
    <t>अवागढ़</t>
  </si>
  <si>
    <t>Asha Tripathi</t>
  </si>
  <si>
    <t>MPS AHRA BANKATI BASTI</t>
  </si>
  <si>
    <t>Bankati</t>
  </si>
  <si>
    <t>बस्ती</t>
  </si>
  <si>
    <t>आशुतोष कुमार मिश्र</t>
  </si>
  <si>
    <t>प्राo विo ढेबरुआ</t>
  </si>
  <si>
    <t>बढ़नी</t>
  </si>
  <si>
    <t>सिद्धार्थनगर</t>
  </si>
  <si>
    <t>चंचल सिंह</t>
  </si>
  <si>
    <t>पूर्व माध्यमिक विद्यालय सुरवारी</t>
  </si>
  <si>
    <t>सोहावल</t>
  </si>
  <si>
    <t>अयोध्या</t>
  </si>
  <si>
    <t>देव सरन</t>
  </si>
  <si>
    <t>अतीकुर्रहमान</t>
  </si>
  <si>
    <t>अर्चिता विक्रमांशी</t>
  </si>
  <si>
    <t>शहाबुद्दीन</t>
  </si>
  <si>
    <t>शैल कुमारी</t>
  </si>
  <si>
    <t>कंपोजिट विद्यालय पारा ब्रह्म्नांन</t>
  </si>
  <si>
    <t>मिल्कीपुर</t>
  </si>
  <si>
    <t>अरविंदर कौर</t>
  </si>
  <si>
    <t>कंपोजिट विद्यालय पारा ब्रह्मनान</t>
  </si>
  <si>
    <t>वंदना तिवारी</t>
  </si>
  <si>
    <t>गीता राना</t>
  </si>
  <si>
    <t>प्राथमिक विद्यालय गलिबपुर</t>
  </si>
  <si>
    <t>प्रियंका दीक्षित</t>
  </si>
  <si>
    <t>प्राथमिक विद्यालय अधियारी</t>
  </si>
  <si>
    <t>Atul Bhargava</t>
  </si>
  <si>
    <t>UPS CHARAULI NIWADA</t>
  </si>
  <si>
    <t>Baghra</t>
  </si>
  <si>
    <t>Harishankar</t>
  </si>
  <si>
    <t>Primary school balrampur</t>
  </si>
  <si>
    <t>Bharthna</t>
  </si>
  <si>
    <t>अवनीश कुमार</t>
  </si>
  <si>
    <t>यूपीएस कुशगवा बहादुरपुर भरथना</t>
  </si>
  <si>
    <t>इफ्तिखार अली</t>
  </si>
  <si>
    <t>संकुल शिक्षक</t>
  </si>
  <si>
    <t>शैलेन्द्र कुमार त्रिपाठी</t>
  </si>
  <si>
    <t>यूपीएस अकबरपुर कंपोसिट</t>
  </si>
  <si>
    <t>शैलेश कुमारी</t>
  </si>
  <si>
    <t>यूपीएस कुशगंवा बहादुरपुर</t>
  </si>
  <si>
    <t>सुमन कुशवाह</t>
  </si>
  <si>
    <t>प्राथमिक विद्यालय भगवानपुर नेवादा</t>
  </si>
  <si>
    <t>नेवादा</t>
  </si>
  <si>
    <t>सुमन गुप्ता</t>
  </si>
  <si>
    <t>प्रीत विहार कॉलोनी इटावा</t>
  </si>
  <si>
    <t>राहुल चौहान</t>
  </si>
  <si>
    <t>प्राथमिक विद्यालय पुरमुरोंग बढ़पुरा</t>
  </si>
  <si>
    <t>बढ़पुरा</t>
  </si>
  <si>
    <t>अंजू देवी</t>
  </si>
  <si>
    <t>ग्राम और पोस्ट पुरमुरोंग बढ़पुरा</t>
  </si>
  <si>
    <t>सुधीर कुमार दुबे</t>
  </si>
  <si>
    <t>प्राथमिक विद्यालय निहालपुर बढ़पुरा</t>
  </si>
  <si>
    <t>बृजेन्द्र कुशवाह</t>
  </si>
  <si>
    <t>प्राथमिक विद्यालय सरायताल बढ़पुरा</t>
  </si>
  <si>
    <t>आशुतोष दिवाकर</t>
  </si>
  <si>
    <t>कुशवर्धन सिंह चौहान</t>
  </si>
  <si>
    <t>670 सिविल लाइन्स इटावा</t>
  </si>
  <si>
    <t>काव्यांशिक सिंह</t>
  </si>
  <si>
    <t>सिविल लाइन्स इटावा</t>
  </si>
  <si>
    <t>अमरेश बाबू</t>
  </si>
  <si>
    <t>यूपीएस कैलोखर कंपोसिट जसवंतनगर</t>
  </si>
  <si>
    <t>जसवंतनगर</t>
  </si>
  <si>
    <t>शाजिया परवीन</t>
  </si>
  <si>
    <t>कंपोसिट विद्यालय कैलोखर</t>
  </si>
  <si>
    <t>आशा कुमारी</t>
  </si>
  <si>
    <t>शांती कॉलोनी इटावा</t>
  </si>
  <si>
    <t>विजय नगर चौराहा इटावा</t>
  </si>
  <si>
    <t>मंजूलता वर्मा</t>
  </si>
  <si>
    <t>कंपोसिट विद्यालय शांति कॉलोनी इटावा</t>
  </si>
  <si>
    <t>मंजुलता राजपूत</t>
  </si>
  <si>
    <t>संविलयन विद्यालय शांति कालोनी, नगर क्षेत्र, इटावा</t>
  </si>
  <si>
    <t>बेबी कुमारी</t>
  </si>
  <si>
    <t>कम्पोजिट विद्यालय शांति कॉलोनी इटावा</t>
  </si>
  <si>
    <t>नगर क्षेत्र इटावा</t>
  </si>
  <si>
    <t>निर्मल चन्द</t>
  </si>
  <si>
    <t>P s लहरियापुर</t>
  </si>
  <si>
    <t>Bharthana</t>
  </si>
  <si>
    <t>Amit Kumar</t>
  </si>
  <si>
    <t>P s jarpura</t>
  </si>
  <si>
    <t>Mahendra Kumar</t>
  </si>
  <si>
    <t>ओमकारी देवी</t>
  </si>
  <si>
    <t>विमला देवी</t>
  </si>
  <si>
    <t>Praveen kumar</t>
  </si>
  <si>
    <t>U p s chandpura</t>
  </si>
  <si>
    <t>रमाकांति</t>
  </si>
  <si>
    <t>Ups chandpura</t>
  </si>
  <si>
    <t>Piyush agnihotri</t>
  </si>
  <si>
    <t>गौरव गुप्ता</t>
  </si>
  <si>
    <t>पवन कुमार दीक्षित</t>
  </si>
  <si>
    <t>Ups gurya barho</t>
  </si>
  <si>
    <t>सुषमा देवी</t>
  </si>
  <si>
    <t>Sudeer gupta</t>
  </si>
  <si>
    <t>Ups पुठिया</t>
  </si>
  <si>
    <t>उपासना</t>
  </si>
  <si>
    <t>PS chandpura</t>
  </si>
  <si>
    <t>ज्योति शाक्य</t>
  </si>
  <si>
    <t>P s chandpura</t>
  </si>
  <si>
    <t>रितु चौहान</t>
  </si>
  <si>
    <t>प्राथमिक विद्यालय बारहपिल्ला भरथना</t>
  </si>
  <si>
    <t>किशोर सिंह</t>
  </si>
  <si>
    <t>ग्राम- पूरा मुरोंग बढ़पुरा इटावा</t>
  </si>
  <si>
    <t>अवधेश कुमार वर्मा</t>
  </si>
  <si>
    <t>प्रा.वि. तेतरा</t>
  </si>
  <si>
    <t>सीयर</t>
  </si>
  <si>
    <t>बबलू सोनी</t>
  </si>
  <si>
    <t>प्रा०वि०गोगहर</t>
  </si>
  <si>
    <t>बाबागंज</t>
  </si>
  <si>
    <t>प्रतापगढ़</t>
  </si>
  <si>
    <t>पुष्पा शर्मा</t>
  </si>
  <si>
    <t>प्राथमिक विद्यालय राजीपुर</t>
  </si>
  <si>
    <t>अकबराबाद</t>
  </si>
  <si>
    <t>SHIPRA SINGH</t>
  </si>
  <si>
    <t>Composite school Rusiya,</t>
  </si>
  <si>
    <t>Àmauli</t>
  </si>
  <si>
    <t>अम्बे सचान</t>
  </si>
  <si>
    <t>प्राथमिक विद्यालय रायपुर</t>
  </si>
  <si>
    <t>हथगाम</t>
  </si>
  <si>
    <t>इला सिंह</t>
  </si>
  <si>
    <t>कम्पोजिट विद्यालय पनेरुआ</t>
  </si>
  <si>
    <t>अमौली</t>
  </si>
  <si>
    <t>सुनीता सोनकर</t>
  </si>
  <si>
    <t>प्राथमिक विद्यालय खानपुर कदीम</t>
  </si>
  <si>
    <t>प्रियंका यादव</t>
  </si>
  <si>
    <t>रामनाथ</t>
  </si>
  <si>
    <t>Ups चटिहा</t>
  </si>
  <si>
    <t>सुचिता कुशवाहा</t>
  </si>
  <si>
    <t>उच्च प्राथमिक विद्यालय अरई सुमेरपुर</t>
  </si>
  <si>
    <t>मुनइम परवीन</t>
  </si>
  <si>
    <t>प्राथमिक विद्यालय हथगाम द्वितीय</t>
  </si>
  <si>
    <t>आलोक कुमार</t>
  </si>
  <si>
    <t>प्राथमिक विद्यालय हथगाम 2</t>
  </si>
  <si>
    <t>शुभा देवी</t>
  </si>
  <si>
    <t>कम्पोजिट विद्यालय अमौली</t>
  </si>
  <si>
    <t>सुलेखा कुशवाहा</t>
  </si>
  <si>
    <t>प्राथमिक विद्यालय चाका</t>
  </si>
  <si>
    <t>चाका</t>
  </si>
  <si>
    <t>प्रयागराज</t>
  </si>
  <si>
    <t>रूमि गम्भीर</t>
  </si>
  <si>
    <t>कम्पोजिट विद्यालय इटैली</t>
  </si>
  <si>
    <t>नैमिष गम्भीर</t>
  </si>
  <si>
    <t>सेठ आनंदराम जयपुरिया स्कूल ,कानपुर</t>
  </si>
  <si>
    <t>नहर क्षेत्र</t>
  </si>
  <si>
    <t>सम्यक गम्भीर</t>
  </si>
  <si>
    <t>सेठ आनंदराम जयपुरिया स्कूल, कानपुर</t>
  </si>
  <si>
    <t>अवधेश कुमार</t>
  </si>
  <si>
    <t>उच्च प्राथमिक विद्यालय मिराई</t>
  </si>
  <si>
    <t>देवमई</t>
  </si>
  <si>
    <t>अमिता खण्डेलवाल</t>
  </si>
  <si>
    <t>प्राथमिक विद्यालय खंजनपुर</t>
  </si>
  <si>
    <t>भोजीपुरा</t>
  </si>
  <si>
    <t>शबाब ज़हरा</t>
  </si>
  <si>
    <t>कल्पना गौतम</t>
  </si>
  <si>
    <t>प्राथमिक विद्यालय जगदीशपुर</t>
  </si>
  <si>
    <t>विश्वनाथ पाठक</t>
  </si>
  <si>
    <t>ब्लॉक संसाधन केन्द्र हथगाम</t>
  </si>
  <si>
    <t>सरिता शर्मा</t>
  </si>
  <si>
    <t>उच्च प्राथमिक विद्यालय सलेमपुर</t>
  </si>
  <si>
    <t>राजीव कुमार सिंह</t>
  </si>
  <si>
    <t>कम्पोजिट विद्यालय अख़री</t>
  </si>
  <si>
    <t>कुलदीप सिंह</t>
  </si>
  <si>
    <t>कम्पोजिट विद्यालय अहिन्दा</t>
  </si>
  <si>
    <t>निर्मला सिंह</t>
  </si>
  <si>
    <t>उच्च प्राथमिक विद्यालय छीछा</t>
  </si>
  <si>
    <t>खजुहा</t>
  </si>
  <si>
    <t>रोशन सिंह</t>
  </si>
  <si>
    <t>प्राथमिक विद्यालय कसरांव</t>
  </si>
  <si>
    <t>माही सिंह</t>
  </si>
  <si>
    <t>शुभ यादव</t>
  </si>
  <si>
    <t>प्राथमिक विद्यालय (प्रतापगढ़)</t>
  </si>
  <si>
    <t>मोहनी केसरवानी</t>
  </si>
  <si>
    <t>नगर पंचायत हथगाम</t>
  </si>
  <si>
    <t>सत्येन्द्र सिंह</t>
  </si>
  <si>
    <t>प्राथमिक विद्यालय परसपुर</t>
  </si>
  <si>
    <t>नवल किशोर वर्मा</t>
  </si>
  <si>
    <t>प्राथमिक विद्यालय धर्मदासपुर</t>
  </si>
  <si>
    <t>ऐरायां</t>
  </si>
  <si>
    <t>बलजीत सिंह कनौजिया</t>
  </si>
  <si>
    <t>कम्पोजिट स्कूल सोनबरसा</t>
  </si>
  <si>
    <t>मनकापुर</t>
  </si>
  <si>
    <t>गोंडा</t>
  </si>
  <si>
    <t>Bandana yadav</t>
  </si>
  <si>
    <t>Primary school tenduhari</t>
  </si>
  <si>
    <t>Sear</t>
  </si>
  <si>
    <t>Mithilesh yadav</t>
  </si>
  <si>
    <t>Sarita yadav</t>
  </si>
  <si>
    <t>PRIYA BHARGAVA</t>
  </si>
  <si>
    <t>P.S. KHADANIYA, PARSENDI, SITAPUR</t>
  </si>
  <si>
    <t>निर्मला भार्गव</t>
  </si>
  <si>
    <t>उ‌.प्रा.वि. बीहट बीरम, मछरेहटा, सीतापुर</t>
  </si>
  <si>
    <t>मछरेहटा</t>
  </si>
  <si>
    <t>M.C. BHARGAVA</t>
  </si>
  <si>
    <t>U.P.S. BEEHAT BEERAM, MACCHREHTA, SITAPUR</t>
  </si>
  <si>
    <t>MACCHREHTA</t>
  </si>
  <si>
    <t>Bhavna Rani</t>
  </si>
  <si>
    <t>KHS Composite School Aata</t>
  </si>
  <si>
    <t>Bhawna Saxena</t>
  </si>
  <si>
    <t>P. S. Rajau, Faridpur, Bareilly</t>
  </si>
  <si>
    <t>Faridpur</t>
  </si>
  <si>
    <t>Virendra Singh</t>
  </si>
  <si>
    <t>P. S. Rajau</t>
  </si>
  <si>
    <t>Nida Rehman Khan</t>
  </si>
  <si>
    <t>RajaRam</t>
  </si>
  <si>
    <t>BabuRam</t>
  </si>
  <si>
    <t>भोला चौधरी</t>
  </si>
  <si>
    <t>प्राथमिक विद्यालय चाँदपुर</t>
  </si>
  <si>
    <t>रामपुर कारखाना</t>
  </si>
  <si>
    <t>ANITA BHARATI</t>
  </si>
  <si>
    <t>PRIMARY SCHOOL CHANDPUR</t>
  </si>
  <si>
    <t>SAVITA YADAV</t>
  </si>
  <si>
    <t>SONAL TIWARI</t>
  </si>
  <si>
    <t>KAVITA PANDEY</t>
  </si>
  <si>
    <t>P. S. Amwa urf Jalpurwa</t>
  </si>
  <si>
    <t>Gauri Shankar Singh</t>
  </si>
  <si>
    <t>P.S Amwa urf Jalpurawa</t>
  </si>
  <si>
    <t>बिम्बसार बौद्ध</t>
  </si>
  <si>
    <t>प्राथमिक विद्यालय दहेलिया</t>
  </si>
  <si>
    <t>जैथरा</t>
  </si>
  <si>
    <t>भोला प्रसाद यादव</t>
  </si>
  <si>
    <t>उच्च प्राथमिक विद्यालय महेवा गोपाल (1 से 8), मनकापुर गोण्डा</t>
  </si>
  <si>
    <t>Brajesh kumar dwivedi</t>
  </si>
  <si>
    <t>Ps koi liya balrampur</t>
  </si>
  <si>
    <t>Balrampur</t>
  </si>
  <si>
    <t>Brijesh Kumar Gupta</t>
  </si>
  <si>
    <t>Composite JHS Rampur Rewti, Bankati, Basti</t>
  </si>
  <si>
    <t>Mohammad Iqubal</t>
  </si>
  <si>
    <t>Composite higher primary school Devmi bankati basti</t>
  </si>
  <si>
    <t>चन्द्रमुखी</t>
  </si>
  <si>
    <t>उच्च प्राथमिक विद्यालय मनकरी</t>
  </si>
  <si>
    <t>फतेहगंज पश्चिमी</t>
  </si>
  <si>
    <t>Chandra kanti gupta</t>
  </si>
  <si>
    <t>Composite U.P.S. Sonwapar block-Kauriram, dis-Gorakhpur</t>
  </si>
  <si>
    <t>Kauriram</t>
  </si>
  <si>
    <t>गोरखपुर</t>
  </si>
  <si>
    <t>Km Nitu</t>
  </si>
  <si>
    <t>P.s bisauli</t>
  </si>
  <si>
    <t>रेवती</t>
  </si>
  <si>
    <t>Chintan Chaudhary</t>
  </si>
  <si>
    <t>प्राथमिक विद्यालय दारापुर</t>
  </si>
  <si>
    <t>पहासू</t>
  </si>
  <si>
    <t>बुलन्दशहर</t>
  </si>
  <si>
    <t>SNEHA LATA</t>
  </si>
  <si>
    <t>UPS DHAKIYA DAM</t>
  </si>
  <si>
    <t>SHERGARH</t>
  </si>
  <si>
    <t>CHITRASEN</t>
  </si>
  <si>
    <t>Vinod Kumar Arya</t>
  </si>
  <si>
    <t>Shergarh</t>
  </si>
  <si>
    <t>NIRMALA DEVI</t>
  </si>
  <si>
    <t>Dr Ruchi Gupta</t>
  </si>
  <si>
    <t>C.S.Kadrabad</t>
  </si>
  <si>
    <t>Bhojpur</t>
  </si>
  <si>
    <t>DAYANAND MISHRA</t>
  </si>
  <si>
    <t>P. S. Siddhi</t>
  </si>
  <si>
    <t>Pahari</t>
  </si>
  <si>
    <t>मिर्ज़ापुर</t>
  </si>
  <si>
    <t>Dushyant</t>
  </si>
  <si>
    <t>Primary School Changeri</t>
  </si>
  <si>
    <t>Dilari</t>
  </si>
  <si>
    <t>Deepa Grover</t>
  </si>
  <si>
    <t>P.S rajrai</t>
  </si>
  <si>
    <t>Baroli ahir</t>
  </si>
  <si>
    <t>Deepak Kumar Dixit</t>
  </si>
  <si>
    <t>P. S. Khandakheda</t>
  </si>
  <si>
    <t>Kachhauna</t>
  </si>
  <si>
    <t>Deepak Singh</t>
  </si>
  <si>
    <t>Model Primary School Bhuriya Colony</t>
  </si>
  <si>
    <t>Baheri</t>
  </si>
  <si>
    <t>Shyamlal</t>
  </si>
  <si>
    <t>Ups Dhakka Hain agar (1-8)</t>
  </si>
  <si>
    <t>सैदनगर</t>
  </si>
  <si>
    <t>Renu Singh</t>
  </si>
  <si>
    <t>Model Primary School Mullakhera</t>
  </si>
  <si>
    <t>Bilaspur</t>
  </si>
  <si>
    <t>Bharti Singh</t>
  </si>
  <si>
    <t>Composite School Hardaspur</t>
  </si>
  <si>
    <t>Chamrowa</t>
  </si>
  <si>
    <t>जसवंत कौर</t>
  </si>
  <si>
    <t>उच्च प्राथमिक विद्यालय कोयला</t>
  </si>
  <si>
    <t>Dr. Poonam Anand</t>
  </si>
  <si>
    <t>Composite School Shankarpur, Chamrawwa, Rampur</t>
  </si>
  <si>
    <t>Chamrawwa</t>
  </si>
  <si>
    <t>Deepak Pundir</t>
  </si>
  <si>
    <t>Ups Dhakka HajiNagar (1-8) , Block- Saudagar , District - Rampur</t>
  </si>
  <si>
    <t>Reeta</t>
  </si>
  <si>
    <t>Model primary school punjab nagar , block - chamraua , District-Rampura</t>
  </si>
  <si>
    <t>चमरौआ</t>
  </si>
  <si>
    <t>Anchal Saxena</t>
  </si>
  <si>
    <t>M.P.S. Punjabnagar</t>
  </si>
  <si>
    <t>Chamroa</t>
  </si>
  <si>
    <t>Anchal saxena</t>
  </si>
  <si>
    <t>Model primary school Punjabnagar</t>
  </si>
  <si>
    <t>दीपिका वर्मा</t>
  </si>
  <si>
    <t>प्रा०वि० मदरी प्रथम</t>
  </si>
  <si>
    <t>Amouli</t>
  </si>
  <si>
    <t>Deepika Garg</t>
  </si>
  <si>
    <t>P.S.PAUPAI</t>
  </si>
  <si>
    <t>Garhmukyeshwar</t>
  </si>
  <si>
    <t>Deepika</t>
  </si>
  <si>
    <t>P.S.Paupai</t>
  </si>
  <si>
    <t>Garhmukteshwar</t>
  </si>
  <si>
    <t>Deepika Singh</t>
  </si>
  <si>
    <t>UPS Qadrabad Samrer BADAUN</t>
  </si>
  <si>
    <t>Gulshan Jahan</t>
  </si>
  <si>
    <t>Composite school nagar kshetra Ujhani Budaun</t>
  </si>
  <si>
    <t>Ujhani</t>
  </si>
  <si>
    <t>दीप्ति सिंह</t>
  </si>
  <si>
    <t>प्राथमिक विद्यालय अंधरपुरा</t>
  </si>
  <si>
    <t>फरीदपुर</t>
  </si>
  <si>
    <t>Rajat</t>
  </si>
  <si>
    <t>P.S.Murarpur</t>
  </si>
  <si>
    <t>Devmai</t>
  </si>
  <si>
    <t>Anuradha</t>
  </si>
  <si>
    <t>Vansh sahu</t>
  </si>
  <si>
    <t>गीता यादव</t>
  </si>
  <si>
    <t>प्राथमिक विद्यालय मुरारपुर,देवमई,फ़तेहपुर</t>
  </si>
  <si>
    <t>दीक्षा पटेल</t>
  </si>
  <si>
    <t>प्रा. वि. मुरारपुर,देवमई,फ़तेहपुर</t>
  </si>
  <si>
    <t>अर्जुन यादव</t>
  </si>
  <si>
    <t>मुरारपुर</t>
  </si>
  <si>
    <t>Prabhakar patel</t>
  </si>
  <si>
    <t>Murarpur</t>
  </si>
  <si>
    <t>Sachin gupta</t>
  </si>
  <si>
    <t>GPS KABRAI</t>
  </si>
  <si>
    <t>Kabrai</t>
  </si>
  <si>
    <t>महोबा</t>
  </si>
  <si>
    <t>सचिन गुप्ता</t>
  </si>
  <si>
    <t>कन्या प्राथमिक विद्यालय कबरई</t>
  </si>
  <si>
    <t>कबरई</t>
  </si>
  <si>
    <t>बीरेन्द्र कुमार</t>
  </si>
  <si>
    <t>अभिनव खरे</t>
  </si>
  <si>
    <t>माधव इंटरनेशनल स्कूल</t>
  </si>
  <si>
    <t>देवेश कुमार खरे</t>
  </si>
  <si>
    <t>उ.प्रा.वि. कैमाहा</t>
  </si>
  <si>
    <t>धर्मेन्द्र कुमार पाण्डेय</t>
  </si>
  <si>
    <t>प्राथमिक विद्यालय परसिया</t>
  </si>
  <si>
    <t>Rakesh Kumar</t>
  </si>
  <si>
    <t>P.S.Kothipur, Block-Bhagyanagar, Auraiya</t>
  </si>
  <si>
    <t>Bhagayanagar</t>
  </si>
  <si>
    <t>DEEKSHA GUPTA</t>
  </si>
  <si>
    <t>P.S.Kothipur, Bhagyanagar, Auraiya</t>
  </si>
  <si>
    <t>Bhagyanagar</t>
  </si>
  <si>
    <t>Diksha</t>
  </si>
  <si>
    <t>Ups Beruarbari Composite</t>
  </si>
  <si>
    <t>Khemlata</t>
  </si>
  <si>
    <t>Composite VidyalayaKakarakalan</t>
  </si>
  <si>
    <t>Composite vidyalaya Kakrakalan</t>
  </si>
  <si>
    <t>COMPOSITE VIDYALAYA KAKARALAN,BHUTA,</t>
  </si>
  <si>
    <t>BHUTA</t>
  </si>
  <si>
    <t>Divyank Verma</t>
  </si>
  <si>
    <t>P.S.Makrandpur</t>
  </si>
  <si>
    <t>Airwakatra</t>
  </si>
  <si>
    <t>Ashok kumar Ram</t>
  </si>
  <si>
    <t>P s Palta</t>
  </si>
  <si>
    <t>CHILKAHAR</t>
  </si>
  <si>
    <t>DIVYA PURI</t>
  </si>
  <si>
    <t>Kumari chinta</t>
  </si>
  <si>
    <t>Composite school Sanwra</t>
  </si>
  <si>
    <t>Chilkahar</t>
  </si>
  <si>
    <t>SUNITA GUPTA</t>
  </si>
  <si>
    <t>कु. विशाखा</t>
  </si>
  <si>
    <t>Kgbv kasganj</t>
  </si>
  <si>
    <t>कासगंज</t>
  </si>
  <si>
    <t>कु. महक</t>
  </si>
  <si>
    <t>कु. लक्ष्मी</t>
  </si>
  <si>
    <t>बबली राजपूत</t>
  </si>
  <si>
    <t>कु.सीमा</t>
  </si>
  <si>
    <t>कु. भावना</t>
  </si>
  <si>
    <t>Kasganj</t>
  </si>
  <si>
    <t>नसरीन</t>
  </si>
  <si>
    <t>नीलिमा शर्मा</t>
  </si>
  <si>
    <t>प्रवीणा दीक्षित</t>
  </si>
  <si>
    <t>कु.शिवानी</t>
  </si>
  <si>
    <t>कु. गिरजा</t>
  </si>
  <si>
    <t>कु. काजल</t>
  </si>
  <si>
    <t>Rekha</t>
  </si>
  <si>
    <t>Kgbv kasgamj</t>
  </si>
  <si>
    <t>Dr. Preeti Chaudhary</t>
  </si>
  <si>
    <t>उ.प्रा.विधालय. सुनपेडा सिकंदराबाद, बुलन्दशहर</t>
  </si>
  <si>
    <t>सिकंदराबाद</t>
  </si>
  <si>
    <t>डाॅ रचना सिंह</t>
  </si>
  <si>
    <t>उच्च प्राथमिक विद्यालय कटरी पीपरखेड़ा(1-8)</t>
  </si>
  <si>
    <t>सिकन्दरपुर कर्ण</t>
  </si>
  <si>
    <t>Latika Kakkar</t>
  </si>
  <si>
    <t>पूर्व माध्यमिक विद्यालय खिचरा</t>
  </si>
  <si>
    <t>धौलाना</t>
  </si>
  <si>
    <t>Mrs. ANJANA</t>
  </si>
  <si>
    <t>COMPOSITE SCHOOL JOGIPURA HAPUR</t>
  </si>
  <si>
    <t>HAPUR</t>
  </si>
  <si>
    <t>Meera</t>
  </si>
  <si>
    <t>Ups Mahmoodpur</t>
  </si>
  <si>
    <t>Asha</t>
  </si>
  <si>
    <t>प्राथमिक विद्यालय अकरोली हापुड़</t>
  </si>
  <si>
    <t>हापुड़</t>
  </si>
  <si>
    <t>आशा</t>
  </si>
  <si>
    <t>प्राथमिक विद्यालय अकारौली हापुड़</t>
  </si>
  <si>
    <t>Pritabha</t>
  </si>
  <si>
    <t>U. P. S. Raghunathpur</t>
  </si>
  <si>
    <t>प्रतिभा</t>
  </si>
  <si>
    <t>उच्च प्राथमिक रघुनाथपुर</t>
  </si>
  <si>
    <t>डॉ०रेणु देवी</t>
  </si>
  <si>
    <t>प्राथमिक विद्यालय नवादा</t>
  </si>
  <si>
    <t>Dr. Savita Prakash</t>
  </si>
  <si>
    <t>Composite School Tajua</t>
  </si>
  <si>
    <t>Bhojipura</t>
  </si>
  <si>
    <t>Daya shanker pandey</t>
  </si>
  <si>
    <t>U P S Panani,</t>
  </si>
  <si>
    <t>Lotan</t>
  </si>
  <si>
    <t>सिद्धार्थ</t>
  </si>
  <si>
    <t>कम्पोजिट विद्यालय चकदुखरन</t>
  </si>
  <si>
    <t>सुरियावां</t>
  </si>
  <si>
    <t>Manuja Dwivedi</t>
  </si>
  <si>
    <t>P V Luhari Bangra Jhansi</t>
  </si>
  <si>
    <t>बंगरा</t>
  </si>
  <si>
    <t>Kalpana anuragi</t>
  </si>
  <si>
    <t>P.v. luhari</t>
  </si>
  <si>
    <t>Bangra</t>
  </si>
  <si>
    <t>Seema sahu</t>
  </si>
  <si>
    <t>P V.Luhari</t>
  </si>
  <si>
    <t>Sunita</t>
  </si>
  <si>
    <t>P.S.Luhari</t>
  </si>
  <si>
    <t>Babina</t>
  </si>
  <si>
    <t>Hemlata patel</t>
  </si>
  <si>
    <t>P.V.Luhari</t>
  </si>
  <si>
    <t>Neha Verma</t>
  </si>
  <si>
    <t>Primary School Luhari</t>
  </si>
  <si>
    <t>Bangrq</t>
  </si>
  <si>
    <t>Satyavati</t>
  </si>
  <si>
    <t>Shyamla Tandon</t>
  </si>
  <si>
    <t>P.V.MOAJJAMNAGAR Gosaiganj Lucknow</t>
  </si>
  <si>
    <t>Gosaiganj</t>
  </si>
  <si>
    <t>फ़हीम बेग</t>
  </si>
  <si>
    <t>बेसिक विद्यालय दौलत पुर</t>
  </si>
  <si>
    <t>मलिहाबाद</t>
  </si>
  <si>
    <t>Abha Mishra</t>
  </si>
  <si>
    <t>Basic vidyalaya Daulatpur, Malihabad, Lucknow</t>
  </si>
  <si>
    <t>राज किशोर</t>
  </si>
  <si>
    <t>लईक अहमद</t>
  </si>
  <si>
    <t>बेसिक विद्यालय बेल गढ़ा</t>
  </si>
  <si>
    <t>Farhat Mabood</t>
  </si>
  <si>
    <t>PS Tiyara</t>
  </si>
  <si>
    <t>Kaudihar-2</t>
  </si>
  <si>
    <t>Gagan Kumar sharma</t>
  </si>
  <si>
    <t>Bareilly college</t>
  </si>
  <si>
    <t>Bareilly saher</t>
  </si>
  <si>
    <t>गार्गी</t>
  </si>
  <si>
    <t>उच्च प्राथमिक विद्यालय पिपलैडा</t>
  </si>
  <si>
    <t>Kiran Singh</t>
  </si>
  <si>
    <t>UPS Piplehra Dhaulana Hapur</t>
  </si>
  <si>
    <t>Dhaulana</t>
  </si>
  <si>
    <t>ADESH KUMARI</t>
  </si>
  <si>
    <t>UPS Pipledha</t>
  </si>
  <si>
    <t>Shweta Tripathi</t>
  </si>
  <si>
    <t>Shikha Thakur</t>
  </si>
  <si>
    <t>UPS Piplehra</t>
  </si>
  <si>
    <t>Priti Gangwar</t>
  </si>
  <si>
    <t>UPS, CHATHIYA</t>
  </si>
  <si>
    <t>नितेश</t>
  </si>
  <si>
    <t>उच्च प्राथमिक विद्यालय चठिया</t>
  </si>
  <si>
    <t>पर्णिका सिंह</t>
  </si>
  <si>
    <t>सेक्रेड हार्ट किडुकेशन वन</t>
  </si>
  <si>
    <t>मोनिस</t>
  </si>
  <si>
    <t>गरिमा सिंह चंदेल</t>
  </si>
  <si>
    <t>प्राथमिक विद्यालय चंद्रवल किशनपुर</t>
  </si>
  <si>
    <t>मैथा</t>
  </si>
  <si>
    <t>Pooja kamal</t>
  </si>
  <si>
    <t>P.s. sunwarsa khas, block - maitha</t>
  </si>
  <si>
    <t>Maitha</t>
  </si>
  <si>
    <t>pooja Awasthi</t>
  </si>
  <si>
    <t>Adress-Khairi gurdaspur,Jajamau</t>
  </si>
  <si>
    <t>fatehpur 84</t>
  </si>
  <si>
    <t>कंचन विश्वकर्मा</t>
  </si>
  <si>
    <t>प्राथमिक विद्यालय गोसाईपुर, मैथा, कानपुर देहात</t>
  </si>
  <si>
    <t>Garvita Gupta</t>
  </si>
  <si>
    <t>Composite school Majhra Adampur</t>
  </si>
  <si>
    <t>Garvita gupta</t>
  </si>
  <si>
    <t>Composite school majhra adampur,block-dilari,Moradabad</t>
  </si>
  <si>
    <t>गौरव सक्सेना</t>
  </si>
  <si>
    <t>प्राथमिक विद्यालय मुडैना छदामी लाल, सहार,औरैया</t>
  </si>
  <si>
    <t>गीता गुप्ता</t>
  </si>
  <si>
    <t>कम्पोजिट स्कूल हरसोस</t>
  </si>
  <si>
    <t>आराजी लाइन्स,,,</t>
  </si>
  <si>
    <t>Goldi Devi</t>
  </si>
  <si>
    <t>PS Tulsipur Dakshini</t>
  </si>
  <si>
    <t>सुनीता कटियार</t>
  </si>
  <si>
    <t>पूर्व मा० वि० पुर्वा फकीरे, सहार, औरेया</t>
  </si>
  <si>
    <t>गुंजन भदौरिया</t>
  </si>
  <si>
    <t>प्रा वि बहादुरपुर उज्जैना</t>
  </si>
  <si>
    <t>Gunjan Sharma</t>
  </si>
  <si>
    <t>P.V. JIRSAMI 1</t>
  </si>
  <si>
    <t>Gunjan verma</t>
  </si>
  <si>
    <t>UPS - Hameeripatti , Deeh , Raebareli</t>
  </si>
  <si>
    <t>Deeh</t>
  </si>
  <si>
    <t>अखिलेश कुमार</t>
  </si>
  <si>
    <t>कंपोजिट विद्यालय मखुनी, रानीपुर, मऊ</t>
  </si>
  <si>
    <t>मुराली राम</t>
  </si>
  <si>
    <t>राजेन्द्र</t>
  </si>
  <si>
    <t>कंपोजिट विद्यालय मखुनी</t>
  </si>
  <si>
    <t>महेश कुमार निषाद</t>
  </si>
  <si>
    <t>सुभावाती देवी</t>
  </si>
  <si>
    <t>सामोली देवी</t>
  </si>
  <si>
    <t>उमेश कुमार</t>
  </si>
  <si>
    <t>ग्राम प्रधान मखुनी, तहसील मोहम्दाबाद गोहना, मऊ</t>
  </si>
  <si>
    <t>जगदम्बा शर्मा</t>
  </si>
  <si>
    <t>जनता इंटर कॉलेज रानीपुर मऊ</t>
  </si>
  <si>
    <t>विशाल राजभर</t>
  </si>
  <si>
    <t>रोशनलाल राजभर</t>
  </si>
  <si>
    <t>सन्नी राजभर</t>
  </si>
  <si>
    <t>प्रिंस गोंड</t>
  </si>
  <si>
    <t>Guru Charan Das</t>
  </si>
  <si>
    <t>P.S.- Kachhiyapurwa, (e.m.), Naraini- Banda</t>
  </si>
  <si>
    <t>Naraini</t>
  </si>
  <si>
    <t>Hareeom Singh</t>
  </si>
  <si>
    <t>UPS-Perai,Newada-kaushambi (Class 1 to 8)</t>
  </si>
  <si>
    <t>Newada</t>
  </si>
  <si>
    <t>Hari chand</t>
  </si>
  <si>
    <t>PS MANGOLI KALAN, Block-Fatehpur Sikri, dist-agra, up.pin-283110.</t>
  </si>
  <si>
    <t>Fatehpur Sikri</t>
  </si>
  <si>
    <t>Santoshi Yadav</t>
  </si>
  <si>
    <t>Sujugavan</t>
  </si>
  <si>
    <t>Sarila</t>
  </si>
  <si>
    <t>PUSHPENDRA SINGH RAJPOOT</t>
  </si>
  <si>
    <t>क0प्रा0वि0 जखेला</t>
  </si>
  <si>
    <t>कुरारा</t>
  </si>
  <si>
    <t>फूलकली</t>
  </si>
  <si>
    <t>प्रा0 वि0 मेरापुर</t>
  </si>
  <si>
    <t>मौदहा</t>
  </si>
  <si>
    <t>सम्पत</t>
  </si>
  <si>
    <t>नीलम साहू</t>
  </si>
  <si>
    <t>प्रा0 वि0 मेरापुर कुरारा</t>
  </si>
  <si>
    <t>मालती झा</t>
  </si>
  <si>
    <t>क0उ0प्रा0वि0 कुतुबपुर</t>
  </si>
  <si>
    <t>RACHNA</t>
  </si>
  <si>
    <t>COMPOSITE(1-8) UPS SILAULI</t>
  </si>
  <si>
    <t>GEETA DEVI</t>
  </si>
  <si>
    <t>Maudaha</t>
  </si>
  <si>
    <t>HARIMOHAN GUPTA</t>
  </si>
  <si>
    <t>COMPOSITE (1-8)UPS SILAULI</t>
  </si>
  <si>
    <t>प्रा0 वि0 शिवनी</t>
  </si>
  <si>
    <t>Dr Usha Singh</t>
  </si>
  <si>
    <t>Composite School Bharthara</t>
  </si>
  <si>
    <t>Kashi Vidyapith</t>
  </si>
  <si>
    <t>दिलशाद अहमद</t>
  </si>
  <si>
    <t>प्राथमिक विद्यालय कांपा</t>
  </si>
  <si>
    <t>बल्दीराय</t>
  </si>
  <si>
    <t>सुल्तानपुर</t>
  </si>
  <si>
    <t>Sanjay Kumar Ojha</t>
  </si>
  <si>
    <t>वैभव सिंह</t>
  </si>
  <si>
    <t>Dhurandhar</t>
  </si>
  <si>
    <t>Primary school kanpa</t>
  </si>
  <si>
    <t>Baldirai</t>
  </si>
  <si>
    <t>Sandhya</t>
  </si>
  <si>
    <t>Sangeeta Yadav</t>
  </si>
  <si>
    <t>Akhilesh Verma</t>
  </si>
  <si>
    <t>Primary school pandeypur</t>
  </si>
  <si>
    <t>Vandana yadav</t>
  </si>
  <si>
    <t>Emps Lodhawara Chitrakoot</t>
  </si>
  <si>
    <t>वन्दना गुप्ता</t>
  </si>
  <si>
    <t>संविलियन विद्यालय विशेषरपुर</t>
  </si>
  <si>
    <t>भदपुरा</t>
  </si>
  <si>
    <t>P.S.Gumanikhera</t>
  </si>
  <si>
    <t>Mohanlalganj</t>
  </si>
  <si>
    <t>Vandana porwal</t>
  </si>
  <si>
    <t>P.S.Kothipur, bhagyanagar, auraiya</t>
  </si>
  <si>
    <t>तृप्ति अग्रवाल</t>
  </si>
  <si>
    <t>प्राथमिक विद्यालय लोहता</t>
  </si>
  <si>
    <t>VARUN KUMAR CHATURVEDI</t>
  </si>
  <si>
    <t>KUPS KAMAULI</t>
  </si>
  <si>
    <t>Chiraigaon</t>
  </si>
  <si>
    <t>वीर प्रकाश यादव</t>
  </si>
  <si>
    <t>प्राथमिक विद्यालय पुरानी बाजार बदलापुर</t>
  </si>
  <si>
    <t>Kaneez Fatima</t>
  </si>
  <si>
    <t>KUPS JANSA</t>
  </si>
  <si>
    <t>Arajilines</t>
  </si>
  <si>
    <t>Manju Singh</t>
  </si>
  <si>
    <t>KUPS Jansa, Aara ji Lince, Varanasi _221405</t>
  </si>
  <si>
    <t>Aara ji Lince</t>
  </si>
  <si>
    <t>Venu AGRAWAL</t>
  </si>
  <si>
    <t>kUPS Jansa arajilines varanasi</t>
  </si>
  <si>
    <t>आशु वर्मा</t>
  </si>
  <si>
    <t>उच्च प्राथमिक विद्यालय मनकरी फ.प.बरेली</t>
  </si>
  <si>
    <t>Vidya Yadav</t>
  </si>
  <si>
    <t>कन्या पूर्व माध्यमिक विद्यालय -पापड़</t>
  </si>
  <si>
    <t>दातागंज</t>
  </si>
  <si>
    <t>रिमझिम विग</t>
  </si>
  <si>
    <t>प्राथमिक विद्यालय करमपुर ठाकुरन</t>
  </si>
  <si>
    <t>भोजपुरा</t>
  </si>
  <si>
    <t>vijay</t>
  </si>
  <si>
    <t>P s barkapurwa</t>
  </si>
  <si>
    <t>Bidhuna</t>
  </si>
  <si>
    <t>Vijay Lal Gupta</t>
  </si>
  <si>
    <t>Kashi vidyapeeth</t>
  </si>
  <si>
    <t>Vijay.singh</t>
  </si>
  <si>
    <t>Ps. Jallpur raamdyal</t>
  </si>
  <si>
    <t>Kyara</t>
  </si>
  <si>
    <t>Vinay Kumar Rastogi</t>
  </si>
  <si>
    <t>P.S Kuddha Bareilly</t>
  </si>
  <si>
    <t>Alampur jafrabad</t>
  </si>
  <si>
    <t>Ashish Kumar</t>
  </si>
  <si>
    <t>P.S Kuddha</t>
  </si>
  <si>
    <t>alampur jafrabad</t>
  </si>
  <si>
    <t>Preeti</t>
  </si>
  <si>
    <t>Alampur Jafrabad</t>
  </si>
  <si>
    <t>Amarpal Maurya</t>
  </si>
  <si>
    <t>Pushpa Devi</t>
  </si>
  <si>
    <t>Maya Devi</t>
  </si>
  <si>
    <t>Suman Sagar</t>
  </si>
  <si>
    <t>UPS Bhartana</t>
  </si>
  <si>
    <t>Alampur jafarabad</t>
  </si>
  <si>
    <t>Money Rastogi</t>
  </si>
  <si>
    <t>उर्वशी उपाध्याय</t>
  </si>
  <si>
    <t>प्राथमिक विद्यालय पचोखरा द्वितीय</t>
  </si>
  <si>
    <t>टूण्डला</t>
  </si>
  <si>
    <t>विनीत शर्मा</t>
  </si>
  <si>
    <t>प्राथमिक विद्यालय केशोराय</t>
  </si>
  <si>
    <t>टूंडला</t>
  </si>
  <si>
    <t>संजय यादव</t>
  </si>
  <si>
    <t>प्रा०वि०लालई</t>
  </si>
  <si>
    <t>खैरगढ़</t>
  </si>
  <si>
    <t>Vinita Rani</t>
  </si>
  <si>
    <t>Ups Nasirapur ll Bangarmau, unnao</t>
  </si>
  <si>
    <t>Bangurmau</t>
  </si>
  <si>
    <t>Vinita Srivastava</t>
  </si>
  <si>
    <t>UPS KURALKI MERGED, DEOBAND, SAHARANPUR</t>
  </si>
  <si>
    <t>Vinod Kumar</t>
  </si>
  <si>
    <t>Composite Vidyalaya Gangagarh Tiloi Amethi</t>
  </si>
  <si>
    <t>Tiloi</t>
  </si>
  <si>
    <t>अमेठी</t>
  </si>
  <si>
    <t>Vinod shukla</t>
  </si>
  <si>
    <t>Ps pipari newada kaushambi</t>
  </si>
  <si>
    <t>Vipin Deval</t>
  </si>
  <si>
    <t>VIPIN KUMAR GUPTA</t>
  </si>
  <si>
    <t>PRIMARY SCHOOL MANDUADIH KASHI VIDYAPEETH VARANASI</t>
  </si>
  <si>
    <t>KASHI VIDYAPEETH</t>
  </si>
  <si>
    <t>Yogesh</t>
  </si>
  <si>
    <t>P.s. Babu garh , block - mathura , dist - mathura</t>
  </si>
  <si>
    <t>Mathura</t>
  </si>
  <si>
    <t>ZAKIR ALI KHAN</t>
  </si>
  <si>
    <t>COMPOSITE SCHOOL MAMOORGANJ BLOCK QADARCHOWK (BUDAUN)</t>
  </si>
  <si>
    <t>Qadarchowk</t>
  </si>
  <si>
    <t>ZIA KHAN</t>
  </si>
  <si>
    <t>C.S.ALAUDA JAGIR</t>
  </si>
  <si>
    <t>SIKANDRABAD</t>
  </si>
  <si>
    <t>Primary school ngla lakshman</t>
  </si>
  <si>
    <t>संदीप कुमार शर्मा</t>
  </si>
  <si>
    <t>प्रा वि छोटा सूरहरा</t>
  </si>
  <si>
    <t>करिश्मा कौशिक</t>
  </si>
  <si>
    <t>उच्च प्राथमिक विद्यालय सेंजना</t>
  </si>
  <si>
    <t>मीरगंज</t>
  </si>
  <si>
    <t>Gaurav Kumar</t>
  </si>
  <si>
    <t>PS raniya first</t>
  </si>
  <si>
    <t>Sarvankhera</t>
  </si>
  <si>
    <t>Himani Bhatnagar</t>
  </si>
  <si>
    <t>K.J.H.S.R.N.Sahaspur Bilari Moradabad</t>
  </si>
  <si>
    <t>Bilari</t>
  </si>
  <si>
    <t>HARI SHANKAR</t>
  </si>
  <si>
    <t>COMPOSITE (1-8) UPS SILAULI</t>
  </si>
  <si>
    <t>Hemprabha Upadhyay</t>
  </si>
  <si>
    <t>कम्पोजिट विद्यालय कबीरचौरा</t>
  </si>
  <si>
    <t>नगरक्षेत्र</t>
  </si>
  <si>
    <t>Himanshu Chhabra</t>
  </si>
  <si>
    <t>MPS AGRAS first fatehganj west</t>
  </si>
  <si>
    <t>Fatehganj west</t>
  </si>
  <si>
    <t>Hina gupta</t>
  </si>
  <si>
    <t>प्राथमिक विद्यालय गढ़ी गदाना, भोजपुर गाजियाबाद</t>
  </si>
  <si>
    <t>भोजपुर</t>
  </si>
  <si>
    <t>Harpeet Kaur</t>
  </si>
  <si>
    <t>Composite U P S Bahapur Gangapur</t>
  </si>
  <si>
    <t>Jagdamba sharma</t>
  </si>
  <si>
    <t>जनता इण्टर कॉलेज रानीपुर मऊ मखुनी</t>
  </si>
  <si>
    <t>जनता इण्टर कॉलेज रानीपुर मऊ</t>
  </si>
  <si>
    <t>जयराम गुप्त</t>
  </si>
  <si>
    <t>Jaulee</t>
  </si>
  <si>
    <t>Composite School Ekdil</t>
  </si>
  <si>
    <t>Aparna</t>
  </si>
  <si>
    <t>P.S.Birari</t>
  </si>
  <si>
    <t>Rajkumar</t>
  </si>
  <si>
    <t>Sweta Tiwari</t>
  </si>
  <si>
    <t>जया श्रीवास्तव</t>
  </si>
  <si>
    <t>प्राथमिक विद्यालय टेकारी</t>
  </si>
  <si>
    <t>Jaya Srivastava</t>
  </si>
  <si>
    <t>PS Tekari</t>
  </si>
  <si>
    <t>Cholapur</t>
  </si>
  <si>
    <t>जयपाल सिंह</t>
  </si>
  <si>
    <t>उच्च प्राथमिक विद्यालय मालीपुर,</t>
  </si>
  <si>
    <t>Jay Shanker</t>
  </si>
  <si>
    <t>UPS Purva, Malihabad, Lucknow</t>
  </si>
  <si>
    <t>जितेन्द्र कुमार</t>
  </si>
  <si>
    <t>प्रा० वि० धनौरा सिल्वर नगर-1, वि० क्षे० व जनपद- बागपत</t>
  </si>
  <si>
    <t>बागपत</t>
  </si>
  <si>
    <t>राजवीर सिंह</t>
  </si>
  <si>
    <t>श्री साईं महाविद्यालय फतेहपुर पुट्ठी, ब्लॉक व जनपद- बागपत</t>
  </si>
  <si>
    <t>अनुराग कौशिक</t>
  </si>
  <si>
    <t>नीलम देवी</t>
  </si>
  <si>
    <t>प्रा० वि० निवाड़ा, ब्लॉक व जनपद- बागपत</t>
  </si>
  <si>
    <t>Monika Rani</t>
  </si>
  <si>
    <t>P. S. Fatehpur Putthi1</t>
  </si>
  <si>
    <t>Baghpat</t>
  </si>
  <si>
    <t>JITENDRA SINGH</t>
  </si>
  <si>
    <t>U.P.S. FAIZNAGAR (ENG.MED.),BLOCK-BHUTA (BAREILLY)</t>
  </si>
  <si>
    <t>Jitendra Singh</t>
  </si>
  <si>
    <t>Composite School Jamalpur</t>
  </si>
  <si>
    <t>Chaumuhan</t>
  </si>
  <si>
    <t>Ramesh Pratap Singh</t>
  </si>
  <si>
    <t>Krishna Kumar Vishwakarma</t>
  </si>
  <si>
    <t>PS JAMALPUR</t>
  </si>
  <si>
    <t>Murari Lal Chahar</t>
  </si>
  <si>
    <t>Dr. Ratna Gupta</t>
  </si>
  <si>
    <t>UPS Ibrahimpur</t>
  </si>
  <si>
    <t>Phoolwanti Bind</t>
  </si>
  <si>
    <t>Ups Ibrahimpur</t>
  </si>
  <si>
    <t>सविता यादव</t>
  </si>
  <si>
    <t>कम्पोजिट विद्यालय इब्राहिमपुर</t>
  </si>
  <si>
    <t>रश्मि कुमारी</t>
  </si>
  <si>
    <t>INDRESH KUMAR(AT)</t>
  </si>
  <si>
    <t>EMUPS KOILARA AURAI BHADOHI</t>
  </si>
  <si>
    <t>Aurai</t>
  </si>
  <si>
    <t>Devesh Kumar Baranwal</t>
  </si>
  <si>
    <t>UPS KOILARA AURAI</t>
  </si>
  <si>
    <t>AURAI</t>
  </si>
  <si>
    <t>अं०मा०उ०प्रा०वि०कोइलरा</t>
  </si>
  <si>
    <t>औराई</t>
  </si>
  <si>
    <t>साधना देवी</t>
  </si>
  <si>
    <t>विजय शंकर तिवारी</t>
  </si>
  <si>
    <t>प्रेमचंद</t>
  </si>
  <si>
    <t>अंग्रेजी मा०उ०प्रा०वि०कोइलरा</t>
  </si>
  <si>
    <t>Jyoti sharma</t>
  </si>
  <si>
    <t>UPS Gindoura</t>
  </si>
  <si>
    <t>Sunita Agnihotri</t>
  </si>
  <si>
    <t>U.P.S. Jari 2</t>
  </si>
  <si>
    <t>Badokhar Khurd</t>
  </si>
  <si>
    <t>साधना निगम</t>
  </si>
  <si>
    <t>उच्च प्राथमिक विद्यालय जारी 1 बड़ोखर खुर्द, बाँदा</t>
  </si>
  <si>
    <t>बड़ोखर खुर्द</t>
  </si>
  <si>
    <t>ज्योति विश्वकर्मा</t>
  </si>
  <si>
    <t>उच्च प्राथमिक विद्यालय जारी- 1 बड़ोखर खुर्द, बांँदा</t>
  </si>
  <si>
    <t>Jyotsna raj</t>
  </si>
  <si>
    <t>C. S. Nauraspur, lo ni, ghaziabad</t>
  </si>
  <si>
    <t>Kajal Sharma</t>
  </si>
  <si>
    <t>P.S Ukhlarsi 1</t>
  </si>
  <si>
    <t>Muradnagar</t>
  </si>
  <si>
    <t>सत्येन्द्र कुमार</t>
  </si>
  <si>
    <t>प्राथमिक विद्यालय सीवों, विकास खंड-चिरईगांव जनपद-वाराणसी</t>
  </si>
  <si>
    <t>चिरईगांव</t>
  </si>
  <si>
    <t>धर्मा देवी</t>
  </si>
  <si>
    <t>प्राथमिक विद्यालय सीवों</t>
  </si>
  <si>
    <t>प</t>
  </si>
  <si>
    <t>ज्योत्स्ना</t>
  </si>
  <si>
    <t>UPS Khichra, Dhaulana, Hapur</t>
  </si>
  <si>
    <t>Kalpana Chauhan</t>
  </si>
  <si>
    <t>P.S.jallapur ramdual</t>
  </si>
  <si>
    <t>कमलेश कुमार पाण्डेय</t>
  </si>
  <si>
    <t>स०वि० रमईपट्टी</t>
  </si>
  <si>
    <t>पिण्डरा</t>
  </si>
  <si>
    <t>कम्पोजिट स्कूल रमईपट्टी</t>
  </si>
  <si>
    <t>कम्पोजिट विद्यालय रमईपट्टी</t>
  </si>
  <si>
    <t>Sneha Shrivastava</t>
  </si>
  <si>
    <t>C.S Ramai patti</t>
  </si>
  <si>
    <t>डा. कामायनी शर्मा</t>
  </si>
  <si>
    <t>पू. मा. वि. औरोताहरपुर</t>
  </si>
  <si>
    <t>ककवन</t>
  </si>
  <si>
    <t>कविता</t>
  </si>
  <si>
    <t>यू० पी ० एस ० बभनपुरवा कंपोजिट</t>
  </si>
  <si>
    <t>ब्लॉक रेहरा बाजार</t>
  </si>
  <si>
    <t>प्रीती निषाद</t>
  </si>
  <si>
    <t>यू पी एस बभनपुरवा कंपोजिट</t>
  </si>
  <si>
    <t>रेहरा बाजार</t>
  </si>
  <si>
    <t>अरविन्द कुमार</t>
  </si>
  <si>
    <t>यू पी एस बभनपुरवा</t>
  </si>
  <si>
    <t>रेहरा बाज़ार</t>
  </si>
  <si>
    <t>कंचनाभ शुक्ला</t>
  </si>
  <si>
    <t>पूजा निषाद</t>
  </si>
  <si>
    <t>शुभम</t>
  </si>
  <si>
    <t>बसन्ती निषाद</t>
  </si>
  <si>
    <t>अंजली निषाद</t>
  </si>
  <si>
    <t>Vikram Nishad</t>
  </si>
  <si>
    <t>रमन उपाध्याय</t>
  </si>
  <si>
    <t>प्रियांसी</t>
  </si>
  <si>
    <t>कविता बसाक</t>
  </si>
  <si>
    <t>प्राथमिक विद्यालय कोटवां</t>
  </si>
  <si>
    <t>Kavita Chhabra</t>
  </si>
  <si>
    <t>U P S INTGAON, KAKORI, LUCKNOW</t>
  </si>
  <si>
    <t>Kakori</t>
  </si>
  <si>
    <t>कविता गुप्ता</t>
  </si>
  <si>
    <t>पूर्व माध्यमिक विद्यालय बिसाहुली, इगलास , अलीगढ़</t>
  </si>
  <si>
    <t>इगलास</t>
  </si>
  <si>
    <t>बलजीत सिंह</t>
  </si>
  <si>
    <t>पूर्व माध्यमिक विद्यालय बिसाहुली</t>
  </si>
  <si>
    <t>Kavita Verma</t>
  </si>
  <si>
    <t>Composite School- Vaishali</t>
  </si>
  <si>
    <t>Nagar Kshetra</t>
  </si>
  <si>
    <t>Aditya Kumar Singh</t>
  </si>
  <si>
    <t>BEL</t>
  </si>
  <si>
    <t>रामप्रस्थ</t>
  </si>
  <si>
    <t>Niya Katariya</t>
  </si>
  <si>
    <t>चंद्रनगर</t>
  </si>
  <si>
    <t>Bhavna Rastogi</t>
  </si>
  <si>
    <t>SINDHU vidhya Mandir English medium section</t>
  </si>
  <si>
    <t>Allahpur</t>
  </si>
  <si>
    <t>कृष्ण गोपाल अग्निहोत्री</t>
  </si>
  <si>
    <t>प्राथमिक विद्यालय पुर्वा बले भाग्यनगर औरैया</t>
  </si>
  <si>
    <t>Khilendra Singh</t>
  </si>
  <si>
    <t>KHURSHEED AHMAD</t>
  </si>
  <si>
    <t>UPS-SAHWA, BLOCK-DESAHI DEORIA District-DEORIA</t>
  </si>
  <si>
    <t>Desahi Deoria</t>
  </si>
  <si>
    <t>Sarvesh</t>
  </si>
  <si>
    <t>Ups Aon sheetalpur etah</t>
  </si>
  <si>
    <t>Avanish Kumar Yadav</t>
  </si>
  <si>
    <t>Seema Rajan</t>
  </si>
  <si>
    <t>PS Daharpurkalan first</t>
  </si>
  <si>
    <t>Fahima Khatoon</t>
  </si>
  <si>
    <t>Ups Mohammadpur bihar</t>
  </si>
  <si>
    <t>Shahnaz khanm</t>
  </si>
  <si>
    <t>कृष्ण बिहारी अग्निहोत्री</t>
  </si>
  <si>
    <t>मॉडल UPS सरैयां लालपुर,मैथा,कानपुर देहात</t>
  </si>
  <si>
    <t>कृष्ण कुमार मिश्र</t>
  </si>
  <si>
    <t>प्रा.वि. रेहरा बाजार प्रथम</t>
  </si>
  <si>
    <t>KUHU BANARJI</t>
  </si>
  <si>
    <t>P.s. Atkohna</t>
  </si>
  <si>
    <t>Nakaha</t>
  </si>
  <si>
    <t>लखीमपुर खीरी</t>
  </si>
  <si>
    <t>Kuhu Banarji</t>
  </si>
  <si>
    <t>Primary school Atkohna</t>
  </si>
  <si>
    <t>कुलदीप कुमार</t>
  </si>
  <si>
    <t>प्राथमिक विद्यालय मटियारा</t>
  </si>
  <si>
    <t>उ. प्रा. वि. इग्राह कंपोजिट</t>
  </si>
  <si>
    <t>डिलारी</t>
  </si>
  <si>
    <t>प्रेमपाल सिंह</t>
  </si>
  <si>
    <t>रूबी शर्मा</t>
  </si>
  <si>
    <t>बिलारी</t>
  </si>
  <si>
    <t>मृगांक रूहेला</t>
  </si>
  <si>
    <t>केंद्रीय विद्यालय ,मुरादाबाद</t>
  </si>
  <si>
    <t>सौम्या रुहेला</t>
  </si>
  <si>
    <t>MANOJ KUMAR</t>
  </si>
  <si>
    <t>UPS KACHNERA Damkhoda Bareilly</t>
  </si>
  <si>
    <t>DAMKHODA</t>
  </si>
  <si>
    <t>Adarsh Babu</t>
  </si>
  <si>
    <t>Than Singh</t>
  </si>
  <si>
    <t>Ps KACHNARI</t>
  </si>
  <si>
    <t>TRIVENI SINGH</t>
  </si>
  <si>
    <t>PS KACHNARI</t>
  </si>
  <si>
    <t>Mahesh Pal</t>
  </si>
  <si>
    <t>MAHESH PAL</t>
  </si>
  <si>
    <t>Raj Sharma</t>
  </si>
  <si>
    <t>Dharamveer</t>
  </si>
  <si>
    <t>Kusum Lata</t>
  </si>
  <si>
    <t>P.S. Chirori No. 2, Loni, Ghaziabad, UP</t>
  </si>
  <si>
    <t>KUSUM KALA SINGH</t>
  </si>
  <si>
    <t>COMPOSITE SCHOOL BHARTHARA,K.V.P,VARANASI</t>
  </si>
  <si>
    <t>कुसुम कला सिंह</t>
  </si>
  <si>
    <t>संविलियन विद्यालय भरथरा</t>
  </si>
  <si>
    <t>MANISHA SINGH</t>
  </si>
  <si>
    <t>COMPOSITE SCHOOL BHARTHARA</t>
  </si>
  <si>
    <t>नीतू सिंह</t>
  </si>
  <si>
    <t>कंपोजिट स्कूल भरथरा काशी विद्यापीठ वाराणसी उत्तर प्रदेश</t>
  </si>
  <si>
    <t>Saumyata Dubey</t>
  </si>
  <si>
    <t>Ps thatra 1st sewapuri varanasi</t>
  </si>
  <si>
    <t>Sewapuri</t>
  </si>
  <si>
    <t>SANYOGITA PANDEY</t>
  </si>
  <si>
    <t>PRIMARY SCHOOL THATARA 1st,. SEWAPURI, VARANASI</t>
  </si>
  <si>
    <t>SEWAPURI</t>
  </si>
  <si>
    <t>शशि कला सिंह</t>
  </si>
  <si>
    <t>प्राथमिक विद्यालय भरतरा</t>
  </si>
  <si>
    <t>सुगंधा अग्रवाल</t>
  </si>
  <si>
    <t>अंग्रेजी माध्यम प्राथमिक विद्यालय, दोहा, ब्लॉक- बड़ोखर खुर्द, बाँदा</t>
  </si>
  <si>
    <t>बड़ोखर खुर्द</t>
  </si>
  <si>
    <t>मनोरमा सिंह</t>
  </si>
  <si>
    <t>अंग्रेजी माध्यम प्राथमिक विद्यालय, दोहा</t>
  </si>
  <si>
    <t>शिवचंद्र तिवारी</t>
  </si>
  <si>
    <t>नौरीन सआदत</t>
  </si>
  <si>
    <t>पूर्व माध्यमिक विद्यालय रिसौरा</t>
  </si>
  <si>
    <t>NAMRATA SRIVASTAVA</t>
  </si>
  <si>
    <t>P.S.BADEHA SYODHA</t>
  </si>
  <si>
    <t>सुषमा त्रिपाठी</t>
  </si>
  <si>
    <t>उ0 प्रा0 वि0 खजनी गोरखपुर</t>
  </si>
  <si>
    <t>खजनी</t>
  </si>
  <si>
    <t>माधुरी</t>
  </si>
  <si>
    <t>बेसिक शिक्षा विभाग फिरोजाबाद उत्तर प्रदेश</t>
  </si>
  <si>
    <t>Madhuri Kumari</t>
  </si>
  <si>
    <t>UPS Durgakund</t>
  </si>
  <si>
    <t>Nagar khsetra</t>
  </si>
  <si>
    <t>महावीर प्रसाद</t>
  </si>
  <si>
    <t>प्राथमिक विद्यालय जल्लापुर रामदयाल</t>
  </si>
  <si>
    <t>Neeru Jaiswal</t>
  </si>
  <si>
    <t>P s jallapur ramdyal</t>
  </si>
  <si>
    <t>PS jallapur ramdyal</t>
  </si>
  <si>
    <t>सुरेश कुमार</t>
  </si>
  <si>
    <t>पूर्व माध्यमिक विद्यालय वभिया</t>
  </si>
  <si>
    <t>Suresh Kumar</t>
  </si>
  <si>
    <t>Dharamveer Vishwakarma</t>
  </si>
  <si>
    <t>PS Palpur kamalpur</t>
  </si>
  <si>
    <t>Dr Satya Prakash</t>
  </si>
  <si>
    <t>सबीना परवीन</t>
  </si>
  <si>
    <t>पूर्व माध्यमिक विद्यालय काधरपुर</t>
  </si>
  <si>
    <t>माहेश्वरी देवी गंगवार</t>
  </si>
  <si>
    <t>आदर्श</t>
  </si>
  <si>
    <t>Ups makdoomnagar</t>
  </si>
  <si>
    <t>Safipur</t>
  </si>
  <si>
    <t>Mamta Jain</t>
  </si>
  <si>
    <t>C.S. Bhankari</t>
  </si>
  <si>
    <t>Mamta Mishra</t>
  </si>
  <si>
    <t>P.S.Faridpur,Kvp,Vns</t>
  </si>
  <si>
    <t>Kashi Veedhyapeeth</t>
  </si>
  <si>
    <t>Mamta verma</t>
  </si>
  <si>
    <t>Ups sihanipara</t>
  </si>
  <si>
    <t>मंगला तिवारी</t>
  </si>
  <si>
    <t>प्राथमिक विद्यालय बर्थराकला-1,चिरईगांव, वाराणसी</t>
  </si>
  <si>
    <t>Manisha mishra</t>
  </si>
  <si>
    <t>UPS Madira pali khas</t>
  </si>
  <si>
    <t>Manjari katiyar</t>
  </si>
  <si>
    <t>EMPS bahadurpur ujjaina</t>
  </si>
  <si>
    <t>Manju bhadauriya</t>
  </si>
  <si>
    <t>Ups Bourain composite saifai Etawah</t>
  </si>
  <si>
    <t>Manju Singh Jaudon</t>
  </si>
  <si>
    <t>मनोज कुमार सिंह</t>
  </si>
  <si>
    <t>प्रा. वि. हैदरपुर</t>
  </si>
  <si>
    <t>अजीतमल</t>
  </si>
  <si>
    <t>Manoj Kumar Singh</t>
  </si>
  <si>
    <t>P. S. Sairagopalpur</t>
  </si>
  <si>
    <t>Pindara</t>
  </si>
  <si>
    <t>Aryan Patel</t>
  </si>
  <si>
    <t>Ps saira gopalpur</t>
  </si>
  <si>
    <t>आर्यन पटेल</t>
  </si>
  <si>
    <t>प्राथमिक विद्यालय सैरागोपालपुर</t>
  </si>
  <si>
    <t>प्रतिक्षा</t>
  </si>
  <si>
    <t>स्वाति पाण्डेय</t>
  </si>
  <si>
    <t>रीता देवी</t>
  </si>
  <si>
    <t>ग्राम - टिकरीखुर्द ,पिण्डरा , वाराणसी</t>
  </si>
  <si>
    <t>सुनील कुमार</t>
  </si>
  <si>
    <t>सृष्टि</t>
  </si>
  <si>
    <t>अंजली वर्मा</t>
  </si>
  <si>
    <t>अंश कुमार</t>
  </si>
  <si>
    <t>कौशल कुमार</t>
  </si>
  <si>
    <t>समिता पटेल</t>
  </si>
  <si>
    <t>कोमल पटेल</t>
  </si>
  <si>
    <t>श्रद्धा पटेल</t>
  </si>
  <si>
    <t>सृष्टि पटेल</t>
  </si>
  <si>
    <t>Nageena Singh</t>
  </si>
  <si>
    <t>नगीना सिंह</t>
  </si>
  <si>
    <t>संगीता देवी</t>
  </si>
  <si>
    <t>निशा देवी</t>
  </si>
  <si>
    <t>रामाश्रे</t>
  </si>
  <si>
    <t>वेद प्रकाश सिंह</t>
  </si>
  <si>
    <t>पावनी पटेल</t>
  </si>
  <si>
    <t>सिद्धनाथ सिंह</t>
  </si>
  <si>
    <t>प्राO वि O</t>
  </si>
  <si>
    <t>मीना भाटिया</t>
  </si>
  <si>
    <t>प्राथमिक विद्यालय डाढ़ा, ब्लॉक-दनकौर, जनपद गौतमबुद्ध नगर</t>
  </si>
  <si>
    <t>दनकौर</t>
  </si>
  <si>
    <t>गौतमबुद्ध नगर</t>
  </si>
  <si>
    <t>Mohit</t>
  </si>
  <si>
    <t>URSULINE CONVENT SCHOOL</t>
  </si>
  <si>
    <t>जेवर</t>
  </si>
  <si>
    <t>स्मृति</t>
  </si>
  <si>
    <t>ग्रेटर नोएडा</t>
  </si>
  <si>
    <t>Yashpal</t>
  </si>
  <si>
    <t>Private Sector</t>
  </si>
  <si>
    <t>Jewar</t>
  </si>
  <si>
    <t>यशपाल</t>
  </si>
  <si>
    <t>डेन्सो इंडिया लिमिटेड, गौतमबुद्ध नगर ,उत्तर प्रदेश</t>
  </si>
  <si>
    <t>प्राथमिक विद्यालय डाढ़ा ,ब्लॉक-दनकौर ,जनपद गौतमबुद्ध नगर</t>
  </si>
  <si>
    <t>Meenakshi Pal</t>
  </si>
  <si>
    <t>UPS Bhojpura Mainpuri</t>
  </si>
  <si>
    <t>Mainpuri</t>
  </si>
  <si>
    <t>मैनपुरी</t>
  </si>
  <si>
    <t>Meenakshi</t>
  </si>
  <si>
    <t>P.S.KAITHAL 2</t>
  </si>
  <si>
    <t>BANIYAKHERA</t>
  </si>
  <si>
    <t>मीरा रविकुल</t>
  </si>
  <si>
    <t>प्राथमिक विद्यालय कतरावल-1</t>
  </si>
  <si>
    <t>Minakshi Pandey</t>
  </si>
  <si>
    <t>उच्च प्राथमिक विद्यालय कैलामऊ बसरेहर इटावा</t>
  </si>
  <si>
    <t>बसरेहर</t>
  </si>
  <si>
    <t>मीनाक्षी पांडे</t>
  </si>
  <si>
    <t>उच्च प्राथमिक विद्यालय कैलामऊ ,बसरेहर, इटावा</t>
  </si>
  <si>
    <t>Mithlesh Yadav</t>
  </si>
  <si>
    <t>M. P. S. Fatehganj West 2nd</t>
  </si>
  <si>
    <t>Fatehganj West</t>
  </si>
  <si>
    <t>Vanshika gupta</t>
  </si>
  <si>
    <t>St.mary's school buddi vihar,moradabd</t>
  </si>
  <si>
    <t>मोनिका शर्मा</t>
  </si>
  <si>
    <t>उच्च प्राथमिक विद्यालय सिवाया हामिदपुर कादरचौक, बदायूँ</t>
  </si>
  <si>
    <t>कादरचौक</t>
  </si>
  <si>
    <t>Dharmendra Kumar</t>
  </si>
  <si>
    <t>Ps Amroudha Pratham</t>
  </si>
  <si>
    <t>Amroudha</t>
  </si>
  <si>
    <t>मृदुल शर्मा</t>
  </si>
  <si>
    <t>प्राथमिक विद्यालय बाबूगढ़</t>
  </si>
  <si>
    <t>गीता उपाध्याय</t>
  </si>
  <si>
    <t>प्राथमिक विद्यालय-नगला बिहारी</t>
  </si>
  <si>
    <t>Namita Rajput</t>
  </si>
  <si>
    <t>P.S. Elar</t>
  </si>
  <si>
    <t>Priyanka Chauhan</t>
  </si>
  <si>
    <t>Vineet Kumar Yadav</t>
  </si>
  <si>
    <t>Vimla</t>
  </si>
  <si>
    <t>Shakuntala</t>
  </si>
  <si>
    <t>Bhagwan Dei</t>
  </si>
  <si>
    <t>Chanchal</t>
  </si>
  <si>
    <t>नन्द लाल शर्मा</t>
  </si>
  <si>
    <t>प्राथमिक विद्यालय तेतरा, सीयर, बलिया उत्तर प्रदेश</t>
  </si>
  <si>
    <t>अजय कुमार</t>
  </si>
  <si>
    <t>उच्च प्राथमिक विद्यालय शेरवां कला</t>
  </si>
  <si>
    <t>गड़वार</t>
  </si>
  <si>
    <t>रविशंकर प्रसाद</t>
  </si>
  <si>
    <t>पूर्व माध्यमिक विद्यालय शेरवाकला</t>
  </si>
  <si>
    <t>शंकर कुमार रावत</t>
  </si>
  <si>
    <t>कमलेश सिंह</t>
  </si>
  <si>
    <t>प्राथमिक विद्यालय चितबड़ा गाँव टाउन, सोहव बलिया</t>
  </si>
  <si>
    <t>barauli ahir</t>
  </si>
  <si>
    <t>Srishti devi</t>
  </si>
  <si>
    <t>PS baripurmafi</t>
  </si>
  <si>
    <t>Auraiya</t>
  </si>
  <si>
    <t>अर्जुन पोरवाल</t>
  </si>
  <si>
    <t>शेम्फोर्ड फ्यूचरिस्टिक के12 स्कूल</t>
  </si>
  <si>
    <t>औरैया</t>
  </si>
  <si>
    <t>सेम्फोर्ड फ्यूचरिस्टिक के12 स्कूल</t>
  </si>
  <si>
    <t>नवीन पोरवाल</t>
  </si>
  <si>
    <t>प्राथमिक विद्यालय बरीपुर माफी</t>
  </si>
  <si>
    <t>Naveen Rastogi</t>
  </si>
  <si>
    <t>C.S.Naya Bans,Block-Sikandrabad ,Bulandshahr</t>
  </si>
  <si>
    <t>Sikandrabad</t>
  </si>
  <si>
    <t>C.S.Naya Bans,Skd ,BSR</t>
  </si>
  <si>
    <t>नीलम चानना</t>
  </si>
  <si>
    <t>प्राथमिक विद्यालय डोमा टीकरी</t>
  </si>
  <si>
    <t>Neelam</t>
  </si>
  <si>
    <t>MPS BHAGWANGARHI</t>
  </si>
  <si>
    <t>Jawan</t>
  </si>
  <si>
    <t>Neelam Gupta</t>
  </si>
  <si>
    <t>UPS Goyna Hapur</t>
  </si>
  <si>
    <t>Amita Agarwal</t>
  </si>
  <si>
    <t>Composite School Goyna</t>
  </si>
  <si>
    <t>Mamta Tyagi</t>
  </si>
  <si>
    <t>Composite school Goyna</t>
  </si>
  <si>
    <t>नीलम कुमारी</t>
  </si>
  <si>
    <t>प्राथमिक विद्यालय मिश्रापुर खैराबाद जनपद - सीतापुर</t>
  </si>
  <si>
    <t>खैराबाद</t>
  </si>
  <si>
    <t>अर्चना मिश्रा</t>
  </si>
  <si>
    <t>Dr.Ajeet kumar</t>
  </si>
  <si>
    <t>Basic Shiksha Vibhaag Sitapur</t>
  </si>
  <si>
    <t>All block of sitapur</t>
  </si>
  <si>
    <t>Neelam Rai</t>
  </si>
  <si>
    <t>Primary School Manduadih Kashividyapeeth Varanasi</t>
  </si>
  <si>
    <t>Kashividyapeeth</t>
  </si>
  <si>
    <t>REKHA YADAV</t>
  </si>
  <si>
    <t>P.S.MANDUADIH kadhividyapeeth Varanasi</t>
  </si>
  <si>
    <t>Kadhividyapeeth</t>
  </si>
  <si>
    <t>Rekha yadav</t>
  </si>
  <si>
    <t>Ps manduadih Kadhividyapeeth Varanasi</t>
  </si>
  <si>
    <t>Kadhividyapeeth Varanasi</t>
  </si>
  <si>
    <t>DHARMA DEVI</t>
  </si>
  <si>
    <t>P.S.MANDUADIH KASHI VIDYAPEETH</t>
  </si>
  <si>
    <t>Reena Sahadur Ram</t>
  </si>
  <si>
    <t>P. S.BHIMCHANDI ARAJILINES ,VARANASI</t>
  </si>
  <si>
    <t>SHIPRA GUPTA</t>
  </si>
  <si>
    <t>C.S PREM VIHAR</t>
  </si>
  <si>
    <t>Anupama Tanwar</t>
  </si>
  <si>
    <t>P.S Indra Enclave</t>
  </si>
  <si>
    <t>Loin</t>
  </si>
  <si>
    <t>ARCHANA SINGH</t>
  </si>
  <si>
    <t>P.S. INDERGARHI,</t>
  </si>
  <si>
    <t>Rajapur</t>
  </si>
  <si>
    <t>ज्योत्सना गोस्वामी</t>
  </si>
  <si>
    <t>प्रा० वि० ननकागढी</t>
  </si>
  <si>
    <t>रजापुर</t>
  </si>
  <si>
    <t>Ashish saroha</t>
  </si>
  <si>
    <t>Police training center Wazirabad, Delhi</t>
  </si>
  <si>
    <t>Shamli</t>
  </si>
  <si>
    <t>शामली</t>
  </si>
  <si>
    <t>Seema Sharma</t>
  </si>
  <si>
    <t>C.s.khanpur japti loni</t>
  </si>
  <si>
    <t>C.s.khanpur japti</t>
  </si>
  <si>
    <t>Zainab</t>
  </si>
  <si>
    <t>U.P.S Bagranap, Loni</t>
  </si>
  <si>
    <t>Veera Gupta</t>
  </si>
  <si>
    <t>U.P.S Bagranap</t>
  </si>
  <si>
    <t>Sana</t>
  </si>
  <si>
    <t>Parvej</t>
  </si>
  <si>
    <t>REENU chaudhary</t>
  </si>
  <si>
    <t>PS abupur 2 muradnagar Ghaziabad</t>
  </si>
  <si>
    <t>Preeti Agarwal</t>
  </si>
  <si>
    <t>P.S Chirori No 2, Loni, Ghaziabad, Uttar Pradesh</t>
  </si>
  <si>
    <t>Suman</t>
  </si>
  <si>
    <t>Primary school Nistoli-2 Loni Ghaziabad</t>
  </si>
  <si>
    <t>PS bhoopkheri Loni Ghaziabad</t>
  </si>
  <si>
    <t>ARCHANA SHARMA</t>
  </si>
  <si>
    <t>C S PREM VIHAR</t>
  </si>
  <si>
    <t>Minakshi Choudhary</t>
  </si>
  <si>
    <t>C.S Prem vihar</t>
  </si>
  <si>
    <t>नीरव शर्मा</t>
  </si>
  <si>
    <t>UPS बागरानप</t>
  </si>
  <si>
    <t>Seema Pandey</t>
  </si>
  <si>
    <t>P.S.Kakra , Muradnagar, Ghaziabad</t>
  </si>
  <si>
    <t>Anju phogat</t>
  </si>
  <si>
    <t>CS khanpur japti Loni Ghaziabad</t>
  </si>
  <si>
    <t>नीतू चौधरी</t>
  </si>
  <si>
    <t>प्राथमिक विद्यालय अभयपुर</t>
  </si>
  <si>
    <t>प्राथमिक विद्यालय समोखर,निधौलीकलां, एटा</t>
  </si>
  <si>
    <t>निधौलीकलां</t>
  </si>
  <si>
    <t>Neetu Singh</t>
  </si>
  <si>
    <t>https://twitter.com/NeetuSi47736068/status/1426089120174989317?s=19</t>
  </si>
  <si>
    <t>पूर्णिमा त्रिपाठी</t>
  </si>
  <si>
    <t>प्राथमिक विद्यालय पूरे लक्षन तिवारी</t>
  </si>
  <si>
    <t>Neha Shukla</t>
  </si>
  <si>
    <t>P.S.Pure Luxan Tiwari</t>
  </si>
  <si>
    <t>Prem lata</t>
  </si>
  <si>
    <t>बरॏली, चौमुहा, मथुरा</t>
  </si>
  <si>
    <t>चौमुहा</t>
  </si>
  <si>
    <t>Rajiv tehariya</t>
  </si>
  <si>
    <t>बरॏली, चोमुहां, मथुरा</t>
  </si>
  <si>
    <t>चौमुहां</t>
  </si>
  <si>
    <t>Krishna kumari</t>
  </si>
  <si>
    <t>बरॏली, चौमुहा,मथुरा</t>
  </si>
  <si>
    <t>डाॅ अनीता मुदगल</t>
  </si>
  <si>
    <t>संविलित प्राथमिक विद्यालय श्री श्रद्धानंद नगर क्षेत्र मथुरा</t>
  </si>
  <si>
    <t>Nemish Sharma</t>
  </si>
  <si>
    <t>उच्च प्राथमिक (1-8)- तेहरा वि०ख० व जनपद- मथुरा</t>
  </si>
  <si>
    <t>सरिता जोशी</t>
  </si>
  <si>
    <t>उच्च प्राथमिक विद्यालय (1-8)- तेहरा</t>
  </si>
  <si>
    <t>मोहन सिंह</t>
  </si>
  <si>
    <t>कमलेश चौहान</t>
  </si>
  <si>
    <t>प्राथमिक विद्यालय- सलेमपुर</t>
  </si>
  <si>
    <t>फरह</t>
  </si>
  <si>
    <t>गीता</t>
  </si>
  <si>
    <t>उच्च प्राथमिक विद्यालय (1-8)- अमीरपुर</t>
  </si>
  <si>
    <t>बल्देव</t>
  </si>
  <si>
    <t>मल्लिका चटर्जी</t>
  </si>
  <si>
    <t>अंजना</t>
  </si>
  <si>
    <t>उच्च प्रा० वि० (1-8)- बरौली</t>
  </si>
  <si>
    <t>चौमुहाँ</t>
  </si>
  <si>
    <t>उच्च प्राथमिक विद्यालय (1-8)- बरौली (चौमुहाँ)</t>
  </si>
  <si>
    <t>नीलम</t>
  </si>
  <si>
    <t>उच्च प्रा० वि०- (1-8)- भरौली (चौमुहाँ)</t>
  </si>
  <si>
    <t>श्रीमती योगेश चौधरी</t>
  </si>
  <si>
    <t>प्राथमिक विद्यालय- गोविन्दपुर (नगरक्षेत्र)</t>
  </si>
  <si>
    <t>अर्चना जैन</t>
  </si>
  <si>
    <t>उच्च प्रा० वि०- पाली (चौमुहाँ)</t>
  </si>
  <si>
    <t>अंजली</t>
  </si>
  <si>
    <t>अंजू गौतम</t>
  </si>
  <si>
    <t>प्राथमिक विद्यालय- मुरसदपुर (मथुरा)</t>
  </si>
  <si>
    <t>पूजा गुप्ता</t>
  </si>
  <si>
    <t>प्राथमिक विद्यालय- गणेशरा (मथुरा)</t>
  </si>
  <si>
    <t>सीता रानी चौरसिया</t>
  </si>
  <si>
    <t>उच्च प्रा० वि०- दतिया (मथुरा)</t>
  </si>
  <si>
    <t>डॉ० कविता सक्सैना</t>
  </si>
  <si>
    <t>उच्च प्राथमिक विद्यालय- छरौरा (मथुरा)</t>
  </si>
  <si>
    <t>Nidhi Srivastava</t>
  </si>
  <si>
    <t>UPS Rahtuiya</t>
  </si>
  <si>
    <t>Majhgawan</t>
  </si>
  <si>
    <t>निधि वर्मा</t>
  </si>
  <si>
    <t>उच्च प्राथमिक विद्यालय काँकरपुर बसरेहर इटावा</t>
  </si>
  <si>
    <t>Niharika verma</t>
  </si>
  <si>
    <t>U.p.s. (1-8) Bhupalpur</t>
  </si>
  <si>
    <t>Nidhaulikalan</t>
  </si>
  <si>
    <t>निकहत रशीद</t>
  </si>
  <si>
    <t>उ० प्रा० वि० निवाइच</t>
  </si>
  <si>
    <t>तिन्दवारी</t>
  </si>
  <si>
    <t>Uma Gupta</t>
  </si>
  <si>
    <t>U. P. S. ACHRAMAU B K. T. LUCKNOW</t>
  </si>
  <si>
    <t>B. K. T.</t>
  </si>
  <si>
    <t>Nisha bajpai</t>
  </si>
  <si>
    <t>Ups Tatyora ,Bawan ,Hardoi</t>
  </si>
  <si>
    <t>Bawan</t>
  </si>
  <si>
    <t>Nitin kumar</t>
  </si>
  <si>
    <t>Composite nagla uday singh</t>
  </si>
  <si>
    <t>Jaswantnagar</t>
  </si>
  <si>
    <t>Nivedita Srivastava</t>
  </si>
  <si>
    <t>Composite School Haidarpur ,Malasa,Kanpur Dehat</t>
  </si>
  <si>
    <t>Malasa</t>
  </si>
  <si>
    <t>Composite School Haidarpur</t>
  </si>
  <si>
    <t>NAMRATA VERMA</t>
  </si>
  <si>
    <t>MODEL PRIMARY SCHOOL UNASI, FATEHGANJ WEST, BAREILLY</t>
  </si>
  <si>
    <t>FATEHGANJ WEST</t>
  </si>
  <si>
    <t>Omkar nath tripathi</t>
  </si>
  <si>
    <t>Ps kadbada</t>
  </si>
  <si>
    <t>Behta</t>
  </si>
  <si>
    <t>ओमकार पाण्डेय</t>
  </si>
  <si>
    <t>उ. प्रा. वि. किरतापुर(1-8), सकरन, सीतापुर</t>
  </si>
  <si>
    <t>सकरन</t>
  </si>
  <si>
    <t>OMPARKASH</t>
  </si>
  <si>
    <t>प्राथमिक विद्यालय बदलपुर</t>
  </si>
  <si>
    <t>अजय कुमार पाल</t>
  </si>
  <si>
    <t>प्राथमिक विद्यालय कछपुरा-अछल्दा</t>
  </si>
  <si>
    <t>सत्यनारायण</t>
  </si>
  <si>
    <t>प्राथमिक विद्यालय कछपुरा अछल्दा</t>
  </si>
  <si>
    <t>अंशु सविता</t>
  </si>
  <si>
    <t>ग्राम -कछपुरा ,पो- देवरांव अछल्दा</t>
  </si>
  <si>
    <t>सीमा पाल</t>
  </si>
  <si>
    <t>प्राथमिक विद्यालय असेनी, वि o ख०-सहार,जनपद -औरैया</t>
  </si>
  <si>
    <t>विपिन तिवारी</t>
  </si>
  <si>
    <t>प्राथमिक विद्यालय कछपुरा,अछल्दा-औरैया</t>
  </si>
  <si>
    <t>सनी कुमार</t>
  </si>
  <si>
    <t>प्राथमिक विद्यालय कछपुरा, अछल्दा-औरैया971</t>
  </si>
  <si>
    <t>शिवा</t>
  </si>
  <si>
    <t>अशोक शाक्य</t>
  </si>
  <si>
    <t>विद्ययांशी</t>
  </si>
  <si>
    <t>प्राथमिक विद्यालय कछपुरा ,अछल्दा औरैया</t>
  </si>
  <si>
    <t>यशस्वी धनगर</t>
  </si>
  <si>
    <t>सेंट जोशेफ स्कूल दिबियापुर औरैया</t>
  </si>
  <si>
    <t>प्रांजल धनगर</t>
  </si>
  <si>
    <t>सेंट जोसफ स्कूल ,दिबियापुर-औरैया</t>
  </si>
  <si>
    <t>पल्लवी</t>
  </si>
  <si>
    <t>पूर्व मा विद्यालय जेवाँ</t>
  </si>
  <si>
    <t>पुवायां</t>
  </si>
  <si>
    <t>शाहजहांपुर</t>
  </si>
  <si>
    <t>पंकज प्रताप सिंह</t>
  </si>
  <si>
    <t>उच्च प्राथमिक विद्यालय नल्हूपुर कम्पोजिट(1से8),अछल्दा ,औरैया ,उत्तर प्रदेश</t>
  </si>
  <si>
    <t>राजकुमार</t>
  </si>
  <si>
    <t>उच्च प्राथमिक विद्यालय नल्हूपुर कम्पोजिट</t>
  </si>
  <si>
    <t>Sahadev Singh</t>
  </si>
  <si>
    <t>प्रवेन्द्र कुमार सक्सेना</t>
  </si>
  <si>
    <t>वीरेन्द्र परनामी</t>
  </si>
  <si>
    <t>कस्तूरबा गांधी आवासीय बालिका विद्यालय कुरारा</t>
  </si>
  <si>
    <t>Archana singh</t>
  </si>
  <si>
    <t>Kgbv Kurara</t>
  </si>
  <si>
    <t>Vndana devi</t>
  </si>
  <si>
    <t>Kgbv kurara hmirpur up</t>
  </si>
  <si>
    <t>Richa gupta</t>
  </si>
  <si>
    <t>K.g.b.v.kurara</t>
  </si>
  <si>
    <t>PRABHAT UMRAO</t>
  </si>
  <si>
    <t>PS KOONDHAN</t>
  </si>
  <si>
    <t>Hathgam</t>
  </si>
  <si>
    <t>सुनीता यादव</t>
  </si>
  <si>
    <t>प्राथमिक विद्यालय फत्तेपुर मीरा बेहड़</t>
  </si>
  <si>
    <t>हरगॉव</t>
  </si>
  <si>
    <t>प्रतिभा चौहान</t>
  </si>
  <si>
    <t>प्राथमिक विद्यालय गोपालपुर, डिलारी, मुरादाबाद</t>
  </si>
  <si>
    <t>Pinkisingh</t>
  </si>
  <si>
    <t>Jhs faridpur block gunnaur</t>
  </si>
  <si>
    <t>Gunnaur</t>
  </si>
  <si>
    <t>Manoj Kumar</t>
  </si>
  <si>
    <t>PS KAKARAHIA</t>
  </si>
  <si>
    <t>Kashividyapith</t>
  </si>
  <si>
    <t>SAUMYA BAGHEL</t>
  </si>
  <si>
    <t>ASSISI CONVENT SCHOOL, ETAH</t>
  </si>
  <si>
    <t>Pooja Pandey</t>
  </si>
  <si>
    <t>UPS CHHATAURA siddhaur BARABANKI uttarpradesh</t>
  </si>
  <si>
    <t>Siddhaur</t>
  </si>
  <si>
    <t>बाराबंकी</t>
  </si>
  <si>
    <t>Poonam Gupta</t>
  </si>
  <si>
    <t>P. S. Dhanipur</t>
  </si>
  <si>
    <t>पूनम रस्तोगी</t>
  </si>
  <si>
    <t>पू .मा. वि. मनकरी</t>
  </si>
  <si>
    <t>पूनम सेन</t>
  </si>
  <si>
    <t>प्राथमिक विद्यालय रामपुर बैहारी</t>
  </si>
  <si>
    <t>Poorva Vikram</t>
  </si>
  <si>
    <t>P. S. Kotwan</t>
  </si>
  <si>
    <t>Kashi Vidyapeeth</t>
  </si>
  <si>
    <t>आरती गुप्ता</t>
  </si>
  <si>
    <t>प्रभात कुमार</t>
  </si>
  <si>
    <t>प्रा०वि० महावाँ</t>
  </si>
  <si>
    <t>सरसवाँ</t>
  </si>
  <si>
    <t>प्रज्ञा रानी आर्य</t>
  </si>
  <si>
    <t>कन्या पूर्व माध्यमिक विद्यालय गंगापुर, नवाबगंज, बरेली</t>
  </si>
  <si>
    <t>सोमपाल</t>
  </si>
  <si>
    <t>कन्या पूर्व माध्यमिक विद्यालय गंगापुर</t>
  </si>
  <si>
    <t>तलत</t>
  </si>
  <si>
    <t>प्रियंका मिश्रा</t>
  </si>
  <si>
    <t>PRAMOD KUMAR</t>
  </si>
  <si>
    <t>PS MANGALIPUR KALYANPUR KANPUR NAGAR</t>
  </si>
  <si>
    <t>KALYANPUR</t>
  </si>
  <si>
    <t>प्रांजल कुमार दुबे</t>
  </si>
  <si>
    <t>प्राथमिक विद्यालय जवाहरपुरा</t>
  </si>
  <si>
    <t>अरुण कुमार गुप्ता</t>
  </si>
  <si>
    <t>उच्च प्राथमिक विद्यालय राजा का बाग</t>
  </si>
  <si>
    <t>मोहम्मद सुल्तान उमर खाँ वारसी</t>
  </si>
  <si>
    <t>वासिफ़ा</t>
  </si>
  <si>
    <t>Pratibha Sharma</t>
  </si>
  <si>
    <t>J H S Faridpur</t>
  </si>
  <si>
    <t>Gunnor</t>
  </si>
  <si>
    <t>प्रतिभा यादव</t>
  </si>
  <si>
    <t>प्राथमिक विद्यालय चौरादेव</t>
  </si>
  <si>
    <t>पुवाॅरका</t>
  </si>
  <si>
    <t>प्रतिभा रानी आर्य</t>
  </si>
  <si>
    <t>पूर्व मा वि हरहरपुर मटकली</t>
  </si>
  <si>
    <t>PRAVEEN KUMAR SINGH</t>
  </si>
  <si>
    <t>UPS NAGLA BABA</t>
  </si>
  <si>
    <t>JASWANTNAGAR</t>
  </si>
  <si>
    <t>PRAVESH GOYAL</t>
  </si>
  <si>
    <t>UPS JASWANTNAGAR</t>
  </si>
  <si>
    <t>Meena Jatav</t>
  </si>
  <si>
    <t>UPS Balaiyapur Composite</t>
  </si>
  <si>
    <t>VINOD KUMAR</t>
  </si>
  <si>
    <t>UPS JASWANTNAGAR COMPOSITE</t>
  </si>
  <si>
    <t>Mayank</t>
  </si>
  <si>
    <t>St. Joseph Public School Kota Rajasthan</t>
  </si>
  <si>
    <t>Prashant</t>
  </si>
  <si>
    <t>Allen Institute Kota</t>
  </si>
  <si>
    <t>Praveen Kumar Dwivedi</t>
  </si>
  <si>
    <t>Sonbhadra</t>
  </si>
  <si>
    <t>प्रीती सिंह</t>
  </si>
  <si>
    <t>U.P.S Itehra</t>
  </si>
  <si>
    <t>बिसरख</t>
  </si>
  <si>
    <t>उच्च प्राथमिक विद्यालय इटहरा</t>
  </si>
  <si>
    <t>Preeti kushwaha</t>
  </si>
  <si>
    <t>P.s.manohar purwa</t>
  </si>
  <si>
    <t>प्रीति रानी</t>
  </si>
  <si>
    <t>Composite school jogipura</t>
  </si>
  <si>
    <t>प्रेमा चौधरी</t>
  </si>
  <si>
    <t>प्रेम कुमार शंखवार</t>
  </si>
  <si>
    <t>प्राथमिक विद्यालय महाराजपुरा, चकरनगर,इटावा</t>
  </si>
  <si>
    <t>Prem Lata Sankhwar</t>
  </si>
  <si>
    <t>UPS Bauhar</t>
  </si>
  <si>
    <t>Bhitar Gao</t>
  </si>
  <si>
    <t>Prempal satsangi</t>
  </si>
  <si>
    <t>Primary school anandpur tundla firozabad--</t>
  </si>
  <si>
    <t>Prempal</t>
  </si>
  <si>
    <t>Primary school anandpur Tundla</t>
  </si>
  <si>
    <t>Prem Prakash Chaudhary</t>
  </si>
  <si>
    <t>CJHS Rampur Rewati</t>
  </si>
  <si>
    <t>बिजनौर</t>
  </si>
  <si>
    <t>गरिमा कटियार</t>
  </si>
  <si>
    <t>उच्च प्राथमिक विद्यालय चठिया,शेरगढ़,बरेली</t>
  </si>
  <si>
    <t>Priti Rani kushawaha</t>
  </si>
  <si>
    <t>पूर्व मा वि ताल गौटिया</t>
  </si>
  <si>
    <t>PRITI SHARMA</t>
  </si>
  <si>
    <t>PS Guladiya MO Hussain Damkhoda Bareilly</t>
  </si>
  <si>
    <t>Damkhoda</t>
  </si>
  <si>
    <t>Priyadarshini Tiwari</t>
  </si>
  <si>
    <t>उच्च प्राथमिक विद्यालय कुआंडीह, मंझनपुर कौशाम्बी</t>
  </si>
  <si>
    <t>मधु चौरसिया</t>
  </si>
  <si>
    <t>उच्च प्राथमिक विद्यालय पुरामना,(कंपोजिट)</t>
  </si>
  <si>
    <t>अछनेरा</t>
  </si>
  <si>
    <t>Shivam</t>
  </si>
  <si>
    <t>K.P ENGINEERING COLLEGE ETMADPUR AGRA</t>
  </si>
  <si>
    <t>ETMADPUR</t>
  </si>
  <si>
    <t>Rahul</t>
  </si>
  <si>
    <t>Composite School Girl Etmadpur</t>
  </si>
  <si>
    <t>Etmadpur</t>
  </si>
  <si>
    <t>Priyanka Gautam</t>
  </si>
  <si>
    <t>कंपोजिट स्कूल गर्ल्स एत्मादपुर एत्मादपुर आगरा</t>
  </si>
  <si>
    <t>अंजू</t>
  </si>
  <si>
    <t>Prerna Gupta</t>
  </si>
  <si>
    <t>पूर्णिमा दीक्षित</t>
  </si>
  <si>
    <t>सपना कुमारी</t>
  </si>
  <si>
    <t>कंपोजिट स्कूल गर्ल्स एत्मादपुर एत्मादपुर एत्मादपुर</t>
  </si>
  <si>
    <t>Anuradha Vimal</t>
  </si>
  <si>
    <t>Deepa Khandelwal</t>
  </si>
  <si>
    <t>UPS Mankhedha</t>
  </si>
  <si>
    <t>Akola</t>
  </si>
  <si>
    <t>Anuradha Senger</t>
  </si>
  <si>
    <t>Composite School Khanda</t>
  </si>
  <si>
    <t>Khandauli</t>
  </si>
  <si>
    <t>प्रियंका तिवारी</t>
  </si>
  <si>
    <t>प्राथमिक विद्यालय समुही भटपुरवा</t>
  </si>
  <si>
    <t>घाटमपुर</t>
  </si>
  <si>
    <t>ओम शंकर</t>
  </si>
  <si>
    <t>Priyanka Patel</t>
  </si>
  <si>
    <t>PS Manoharpurwa</t>
  </si>
  <si>
    <t>सचिन कुमार</t>
  </si>
  <si>
    <t>उच्च प्राथमिक विद्यालय- सरसा, ब्लॉक- नवाबगंज, जिला- उन्नाव</t>
  </si>
  <si>
    <t>प्रियंका चौहान</t>
  </si>
  <si>
    <t>उच्च प्राथमिक विद्यालय- सरसा, ब्लॉक- नवाबगंज, जिला- उन्नाव, उ.प्र.</t>
  </si>
  <si>
    <t>अमन सिंह</t>
  </si>
  <si>
    <t>आर.बी.सिंह</t>
  </si>
  <si>
    <t>Priyanka</t>
  </si>
  <si>
    <t>Ups gawan,block rajpura,distt. Sambhal UP</t>
  </si>
  <si>
    <t>Rajpura</t>
  </si>
  <si>
    <t>Ups gawan block rajpura ,sambhal</t>
  </si>
  <si>
    <t>Priya Sharma</t>
  </si>
  <si>
    <t>P.S.Rajau</t>
  </si>
  <si>
    <t>Virendra Pratap Yadav</t>
  </si>
  <si>
    <t>Primary School Bansbari</t>
  </si>
  <si>
    <t>Kerakat</t>
  </si>
  <si>
    <t>Pushpanjali Srivastava</t>
  </si>
  <si>
    <t>U.P.S.Siswarkala</t>
  </si>
  <si>
    <t>Pushplata</t>
  </si>
  <si>
    <t>Ups tarrai</t>
  </si>
  <si>
    <t>Bhagyngr</t>
  </si>
  <si>
    <t>Rachana</t>
  </si>
  <si>
    <t>P. S Bhithauli khurd chinhat lucknow</t>
  </si>
  <si>
    <t>Chinath</t>
  </si>
  <si>
    <t>RAFAT JAHAN</t>
  </si>
  <si>
    <t>MPS DHORRA MAFI JAWAN ALIGARH</t>
  </si>
  <si>
    <t>JAWAN</t>
  </si>
  <si>
    <t>Rahul Kumar Gautam</t>
  </si>
  <si>
    <t>JHS Composite Egraha</t>
  </si>
  <si>
    <t>Jhs composite Egraha</t>
  </si>
  <si>
    <t>Shikha Rani</t>
  </si>
  <si>
    <t>Sankalp shikhar</t>
  </si>
  <si>
    <t>Alok Kumar</t>
  </si>
  <si>
    <t>Ankush</t>
  </si>
  <si>
    <t>Priyanshu</t>
  </si>
  <si>
    <t>Mayank Sharma</t>
  </si>
  <si>
    <t>JHS composite Egraha</t>
  </si>
  <si>
    <t>Tarun Sharma</t>
  </si>
  <si>
    <t>Chhamta Rani</t>
  </si>
  <si>
    <t>K. J. H. S. R. N. SAHASPUR</t>
  </si>
  <si>
    <t>BILARI</t>
  </si>
  <si>
    <t>Rajbala</t>
  </si>
  <si>
    <t>UPS Gausganj Sarai</t>
  </si>
  <si>
    <t>Farid pur</t>
  </si>
  <si>
    <t>राजेश कुमार उपाध्याय</t>
  </si>
  <si>
    <t>प्राथमिक विद्यालय बेलौना कला</t>
  </si>
  <si>
    <t>बरसठी</t>
  </si>
  <si>
    <t>राजनाथ द्विवेदी</t>
  </si>
  <si>
    <t>मॉडल जू.हा.स्कूल सरैयाँ लालपुर</t>
  </si>
  <si>
    <t>रजनीश कुमार सिंह</t>
  </si>
  <si>
    <t>उच्च प्राथमिक विद्यालय - चिरैयापुर ,भाग्यनगर , औरैया</t>
  </si>
  <si>
    <t>रजनी</t>
  </si>
  <si>
    <t>प्राथमिक रामपुर खादर</t>
  </si>
  <si>
    <t>राजपुरा</t>
  </si>
  <si>
    <t>Rsjni</t>
  </si>
  <si>
    <t>U.P.S.(1-8)Banna Tundla Firozabad</t>
  </si>
  <si>
    <t>राजू</t>
  </si>
  <si>
    <t>पू मा वि पोखरियाडीह हल्लौर डुमरियागंज सिद्धार्थनगर(उ प्र)</t>
  </si>
  <si>
    <t>डुमरियागंज</t>
  </si>
  <si>
    <t>राकेश कुमार सिंह</t>
  </si>
  <si>
    <t>प्राथमिक विद्यालय हरिरामपुर</t>
  </si>
  <si>
    <t>सिकरारा</t>
  </si>
  <si>
    <t>Ramvati</t>
  </si>
  <si>
    <t>P.S.Ahrapur</t>
  </si>
  <si>
    <t>Tandiyawan</t>
  </si>
  <si>
    <t>Rakhi singh</t>
  </si>
  <si>
    <t>Rambeti</t>
  </si>
  <si>
    <t>Ramlali</t>
  </si>
  <si>
    <t>Rajbahadur</t>
  </si>
  <si>
    <t>Shweta Singh</t>
  </si>
  <si>
    <t>सुब्रत शर्मा</t>
  </si>
  <si>
    <t>जयोत्री एकेडमी, भरथना, इटावा</t>
  </si>
  <si>
    <t>रुद्रांश शर्मा</t>
  </si>
  <si>
    <t>प्राथमिक विद्यालय नगला मके, ताखा, इटावा</t>
  </si>
  <si>
    <t>Ram Krishna chaurasiya</t>
  </si>
  <si>
    <t>PS Gaya prasad Ka Purwa block naraini dist Banda</t>
  </si>
  <si>
    <t>नवोदित चौरसिया</t>
  </si>
  <si>
    <t>प्र o वि o गया प्रसाद का पुरवा अतर्रा ग्रामीण</t>
  </si>
  <si>
    <t>नरैनी</t>
  </si>
  <si>
    <t>निवेदिता चौरसिया</t>
  </si>
  <si>
    <t>प्र o वि o गया प्रसाद का पुरवा</t>
  </si>
  <si>
    <t>राम सिया कुशवाहा</t>
  </si>
  <si>
    <t>प्राथमिक विद्यालय गया प्रसाद का पुरवा</t>
  </si>
  <si>
    <t>RANJANA KUMARI</t>
  </si>
  <si>
    <t>CS HARSOS</t>
  </si>
  <si>
    <t>Araji line</t>
  </si>
  <si>
    <t>रंजना कुमारी</t>
  </si>
  <si>
    <t>कम्पोजिट विद्यालय हाकिम टोला, नगर क्षेत्र, उन्नाव</t>
  </si>
  <si>
    <t>Ranjana Shrivastava</t>
  </si>
  <si>
    <t>P.S.Kot</t>
  </si>
  <si>
    <t>Badagaun</t>
  </si>
  <si>
    <t>Rashmi Ali</t>
  </si>
  <si>
    <t>Composite school Luhar Gaon Ghat Block Chirgaon District Jhansi</t>
  </si>
  <si>
    <t>Chirgaon</t>
  </si>
  <si>
    <t>Jameel Khatoon</t>
  </si>
  <si>
    <t>गढ़धुरिया गंज नगर क्षेत्र</t>
  </si>
  <si>
    <t>मऊरानीपुर</t>
  </si>
  <si>
    <t>Mala Shrivastava</t>
  </si>
  <si>
    <t>P.S.Rundkarari</t>
  </si>
  <si>
    <t>Surekha Choudhery</t>
  </si>
  <si>
    <t>Deepti Agrawal</t>
  </si>
  <si>
    <t>Sadhana Gupta</t>
  </si>
  <si>
    <t>Manjula Shrivastava</t>
  </si>
  <si>
    <t>U.P.S. Bachawali</t>
  </si>
  <si>
    <t>Radha Nayak</t>
  </si>
  <si>
    <t>U.P.S.Bachawali</t>
  </si>
  <si>
    <t>Hansmukhi</t>
  </si>
  <si>
    <t>प्राथमिक विद्यालय लालपुर</t>
  </si>
  <si>
    <t>Rashmi Agrawal</t>
  </si>
  <si>
    <t>U. P. S. Jari 1</t>
  </si>
  <si>
    <t>Rashmi Tara</t>
  </si>
  <si>
    <t>UPS Kasenda</t>
  </si>
  <si>
    <t>Chail</t>
  </si>
  <si>
    <t>रविन्द्र कुमार पटेल</t>
  </si>
  <si>
    <t>कंपोजिट विद्यालय झौआ</t>
  </si>
  <si>
    <t>RAVINDRA BACHCHAN</t>
  </si>
  <si>
    <t>PS DATTIPUR BHADOHI</t>
  </si>
  <si>
    <t>BHADOHI</t>
  </si>
  <si>
    <t>Anil Kumar Mahto</t>
  </si>
  <si>
    <t>P S Dattipur</t>
  </si>
  <si>
    <t>Bhadohi</t>
  </si>
  <si>
    <t>Ravindra Kumar Singh</t>
  </si>
  <si>
    <t>P.S. Bhitari</t>
  </si>
  <si>
    <t>Rakesh Singh</t>
  </si>
  <si>
    <t>जिला बेसिक शिक्षा अधिकारी कार्यालय</t>
  </si>
  <si>
    <t>जनपद स्तरीय</t>
  </si>
  <si>
    <t>शशि कुमारी सिंह</t>
  </si>
  <si>
    <t>कम्पोजिट विद्यालय भेलाई कला, तिलोई, अमेठी</t>
  </si>
  <si>
    <t>तिलोई</t>
  </si>
  <si>
    <t>सुचित्रा सती</t>
  </si>
  <si>
    <t>कम्पोजिट स्कूल भेलाई कला</t>
  </si>
  <si>
    <t>पल्लवीे श्रीवास्तव</t>
  </si>
  <si>
    <t>रज़िया बानो</t>
  </si>
  <si>
    <t>कंपोजिट स्कूल भेलाई कला</t>
  </si>
  <si>
    <t>Anshu Tomer</t>
  </si>
  <si>
    <t>P.S.Bhainsi-2,Khatauli,Muzaffarnagar</t>
  </si>
  <si>
    <t>Khatauli</t>
  </si>
  <si>
    <t>Reena Singh</t>
  </si>
  <si>
    <t>Arjun Malik</t>
  </si>
  <si>
    <t>M.I.E.T Public School</t>
  </si>
  <si>
    <t>Anil Kumar</t>
  </si>
  <si>
    <t>Sangeeta Devi</t>
  </si>
  <si>
    <t>MIET PUBLIC SCHOOL</t>
  </si>
  <si>
    <t>P.S.Bhainsi-2,khatauli,Muzaffarnagar</t>
  </si>
  <si>
    <t>Anju</t>
  </si>
  <si>
    <t>P.S.Bhainsi-2</t>
  </si>
  <si>
    <t>Pinki</t>
  </si>
  <si>
    <t>Reena</t>
  </si>
  <si>
    <t>Composite school chaukri block bangra jhansi</t>
  </si>
  <si>
    <t>Shakuntla Mate</t>
  </si>
  <si>
    <t>UPS Composite School Karari, Nagarkshetra-Jhansi</t>
  </si>
  <si>
    <t>Nagarkshetra -Jhansi</t>
  </si>
  <si>
    <t>Reena kakran</t>
  </si>
  <si>
    <t>P.S. Salehnagar</t>
  </si>
  <si>
    <t>Jani</t>
  </si>
  <si>
    <t>Shahzad Ali</t>
  </si>
  <si>
    <t>P S Salehnagar</t>
  </si>
  <si>
    <t>Ranjana Rai</t>
  </si>
  <si>
    <t>रीना शर्मा</t>
  </si>
  <si>
    <t>प्राथमिक विद्यालय मौलागढ़ प्रथम, विकास क्षेत्र - बनियाखेड़ा</t>
  </si>
  <si>
    <t>बनियाखेड़ा</t>
  </si>
  <si>
    <t>Reenu Bansal</t>
  </si>
  <si>
    <t>Primary school Kaithal second</t>
  </si>
  <si>
    <t>Primary school Kaithal second, baniyakhera</t>
  </si>
  <si>
    <t>Reeta yadav</t>
  </si>
  <si>
    <t>Machhodari smart school</t>
  </si>
  <si>
    <t>Rekha Jamwal</t>
  </si>
  <si>
    <t>UPS Ganeshpur</t>
  </si>
  <si>
    <t>Mujjfrabad</t>
  </si>
  <si>
    <t>UPS Ganeshpur M.Bad Saharanpur</t>
  </si>
  <si>
    <t>Rekha rani</t>
  </si>
  <si>
    <t>Composite school gyanpur dehat</t>
  </si>
  <si>
    <t>रेनू चौधरी</t>
  </si>
  <si>
    <t>कम्पोजिट विद्यालय असालतनागर, ग़ाज़ियाबाद</t>
  </si>
  <si>
    <t>मुरादनगर</t>
  </si>
  <si>
    <t>Renu Gupta</t>
  </si>
  <si>
    <t>P.S. Sonpur, Block- Balrampur, Balrampur</t>
  </si>
  <si>
    <t>Reshu Pandey</t>
  </si>
  <si>
    <t>Ups imiliya,balrampur</t>
  </si>
  <si>
    <t>ऋचा सिंह मलिक</t>
  </si>
  <si>
    <t>क. वि. सुल्तानपुर, गाजियाबाद</t>
  </si>
  <si>
    <t>मंहुआ</t>
  </si>
  <si>
    <t>रीतू पोरवाल</t>
  </si>
  <si>
    <t>उ.प्रा.वि. बरमूपुर (कंपोजिट)</t>
  </si>
  <si>
    <t>पूर्व माध्यमिक विद्यालय बरमूपुर</t>
  </si>
  <si>
    <t>ऋतु श्रीवास्तव</t>
  </si>
  <si>
    <t>प्राथमिक विद्यालय इंद्रगढी , गालंद , धौलाना, हापुड़</t>
  </si>
  <si>
    <t>Rajiv Singh</t>
  </si>
  <si>
    <t>Primary School Sahjani</t>
  </si>
  <si>
    <t>बहेड़ी</t>
  </si>
  <si>
    <t>Divisha Robin</t>
  </si>
  <si>
    <t>GRM SCHOOL, NAINITAL ROAD</t>
  </si>
  <si>
    <t>Bareilly</t>
  </si>
  <si>
    <t>Pooja Sharma</t>
  </si>
  <si>
    <t>GRM SCHOOL NAINITAL ROAD</t>
  </si>
  <si>
    <t>Robin Sharma</t>
  </si>
  <si>
    <t>Air Force Station Bareilly</t>
  </si>
  <si>
    <t>आकिब जावेद</t>
  </si>
  <si>
    <t>प्रा.वि. उमरेहण्डा</t>
  </si>
  <si>
    <t>बिसंडा</t>
  </si>
  <si>
    <t>Ruchi Sharma</t>
  </si>
  <si>
    <t>P. S. Majnoopur</t>
  </si>
  <si>
    <t>Aalampur Jafrabad</t>
  </si>
  <si>
    <t>रुचि शर्मा</t>
  </si>
  <si>
    <t>उच्च प्राथमिक विद्यालय पीताम्बरपुर, नवाबगंज, बरेली</t>
  </si>
  <si>
    <t>Rupali gupta</t>
  </si>
  <si>
    <t>P S Sasana Bahadurpur</t>
  </si>
  <si>
    <t>Rupender Singh</t>
  </si>
  <si>
    <t>Primary School Manpur</t>
  </si>
  <si>
    <t>Majhgawa</t>
  </si>
  <si>
    <t>Rajpal</t>
  </si>
  <si>
    <t>P.s.manpur</t>
  </si>
  <si>
    <t>Shaheen Tabassum</t>
  </si>
  <si>
    <t>UPS Qazi Tola Nagar Kshetra Bareilly</t>
  </si>
  <si>
    <t>अमिता त्रिवेदी</t>
  </si>
  <si>
    <t>सम्विलयन उच्च प्राथमिक विद्यालय टाँडा</t>
  </si>
  <si>
    <t>आलमपुर जाफ़राबाद</t>
  </si>
  <si>
    <t>Devansha Rupam</t>
  </si>
  <si>
    <t>GRM School, Nainital Road</t>
  </si>
  <si>
    <t>Rupesh Rajoria</t>
  </si>
  <si>
    <t>Ups Barhauli</t>
  </si>
  <si>
    <t>साबेन्द्र कुमार यादव</t>
  </si>
  <si>
    <t>पीएस महमदपुर सहादतपुर</t>
  </si>
  <si>
    <t>SACHIN KUMAR</t>
  </si>
  <si>
    <t>UPS SAREEFPUR</t>
  </si>
  <si>
    <t>Sambhal</t>
  </si>
  <si>
    <t>MUNEESH KUMAR</t>
  </si>
  <si>
    <t>UPS MIRZAPUR KAKRAUA BLOCK AND DIST SAMBHAL UP</t>
  </si>
  <si>
    <t>SAMBHAL</t>
  </si>
  <si>
    <t>मुनीश कुमार</t>
  </si>
  <si>
    <t>उच्च प्रा. विद्यालय मिर्जापुर ककरौआ</t>
  </si>
  <si>
    <t>Taruna</t>
  </si>
  <si>
    <t>P.S BADAL</t>
  </si>
  <si>
    <t>SACHIN SAXENA</t>
  </si>
  <si>
    <t>Upper Primary School Singroura</t>
  </si>
  <si>
    <t>ओमेंद्र प्रताप सिंह</t>
  </si>
  <si>
    <t>प्राथमिक विद्यालय नवादा मधुकर</t>
  </si>
  <si>
    <t>TEJ BAHADUR SINGH</t>
  </si>
  <si>
    <t>Prathmik vidhyalaya FAKIRABAD</t>
  </si>
  <si>
    <t>SALARPUR</t>
  </si>
  <si>
    <t>Anupam Yadav</t>
  </si>
  <si>
    <t>UPS singroura</t>
  </si>
  <si>
    <t>Arun Agnihotri</t>
  </si>
  <si>
    <t>UPS Singraura</t>
  </si>
  <si>
    <t>Mohit sharma</t>
  </si>
  <si>
    <t>Hiroshima</t>
  </si>
  <si>
    <t>Composite school Sarojini Naidu Nagar Kshetra Ujhani</t>
  </si>
  <si>
    <t>Ujhani, Budaun</t>
  </si>
  <si>
    <t>डॉ० रैना पाल</t>
  </si>
  <si>
    <t>संविलियन विद्यालय आमगाँव</t>
  </si>
  <si>
    <t>जगत</t>
  </si>
  <si>
    <t>Shyamlal Panwar</t>
  </si>
  <si>
    <t>Composite school Allehpur Shamaspur</t>
  </si>
  <si>
    <t>Islamnagar</t>
  </si>
  <si>
    <t>Talat Ansari</t>
  </si>
  <si>
    <t>UPPER PRIMARY SCHOOL BINAWAR</t>
  </si>
  <si>
    <t>Priti Maheshwari</t>
  </si>
  <si>
    <t>U.P.S BINAWAR</t>
  </si>
  <si>
    <t>Vijay Bahadur</t>
  </si>
  <si>
    <t>UPS Binawar</t>
  </si>
  <si>
    <t>Prem Lata Shakya</t>
  </si>
  <si>
    <t>PS Puraini</t>
  </si>
  <si>
    <t>Jogendra Pal Singh</t>
  </si>
  <si>
    <t>प्राथमिक विद्यालय बीहरा नं०1</t>
  </si>
  <si>
    <t>अगौता</t>
  </si>
  <si>
    <t>संगीता राय</t>
  </si>
  <si>
    <t>प्राथमिक विद्यालय मल्हौर 1</t>
  </si>
  <si>
    <t>संजय कुमार सिंह</t>
  </si>
  <si>
    <t>प्रा वि कछपुरा अछल्दा</t>
  </si>
  <si>
    <t>Sanjay kumar</t>
  </si>
  <si>
    <t>प्राथमिक विद्यालय तुलसीपुर दक्षिणी</t>
  </si>
  <si>
    <t>संजीव कुमार</t>
  </si>
  <si>
    <t>उच्च प्राथमिक विद्यालय कुतुबपुर लबडौला</t>
  </si>
  <si>
    <t>नागल</t>
  </si>
  <si>
    <t>Sanjiv Kumar</t>
  </si>
  <si>
    <t>P S Sakatpur</t>
  </si>
  <si>
    <t>Sakeet</t>
  </si>
  <si>
    <t>Sweta</t>
  </si>
  <si>
    <t>P.S.Karuamai,Nidhauli kalan,Etah</t>
  </si>
  <si>
    <t>Nidhauli kalan</t>
  </si>
  <si>
    <t>Victon Singh</t>
  </si>
  <si>
    <t>Railway</t>
  </si>
  <si>
    <t>संतोष कुमार राव</t>
  </si>
  <si>
    <t>पूर्व माध्यमिक विद्यालय बंदोह</t>
  </si>
  <si>
    <t>कैम्पियरगंज</t>
  </si>
  <si>
    <t>संत राम सिंह राजपूत</t>
  </si>
  <si>
    <t>प्राथमिक विद्यालय गाजीपुरवा</t>
  </si>
  <si>
    <t>उमर्दा</t>
  </si>
  <si>
    <t>Sanskriti singh</t>
  </si>
  <si>
    <t>Pms public school</t>
  </si>
  <si>
    <t>English medium primary school Lalpur hameer</t>
  </si>
  <si>
    <t>Kundarki</t>
  </si>
  <si>
    <t>Tejshav Arya</t>
  </si>
  <si>
    <t>De paul school RN sahaspur bilari distt moradabad</t>
  </si>
  <si>
    <t>आनंद वर्धन</t>
  </si>
  <si>
    <t>विकास भवन</t>
  </si>
  <si>
    <t>संजय कुमार रस्तोगी</t>
  </si>
  <si>
    <t>बेसिक शिक्षा विभाग, मुरादाबाद</t>
  </si>
  <si>
    <t>बुद्ध प्रिय सिंह</t>
  </si>
  <si>
    <t>संयोगिता</t>
  </si>
  <si>
    <t>प्रा.वि.अदलपुर</t>
  </si>
  <si>
    <t>Keshav Kumar</t>
  </si>
  <si>
    <t>P.S Adalpur block Dilari Moradabad</t>
  </si>
  <si>
    <t>Farhana</t>
  </si>
  <si>
    <t>PS Adalpur Dilari Moradabad</t>
  </si>
  <si>
    <t>Gulmehak</t>
  </si>
  <si>
    <t>PS Adalpur dilari moradabad</t>
  </si>
  <si>
    <t>Ikra</t>
  </si>
  <si>
    <t>Roshni Verma</t>
  </si>
  <si>
    <t>P.S.Jhajhanpur</t>
  </si>
  <si>
    <t>Vovita rani</t>
  </si>
  <si>
    <t>P.S.jhajhanpur</t>
  </si>
  <si>
    <t>City Moradabad</t>
  </si>
  <si>
    <t>Rajni bala</t>
  </si>
  <si>
    <t>P S.Jhajhanpur</t>
  </si>
  <si>
    <t>ऊषा सुख</t>
  </si>
  <si>
    <t>प्रा० वि० नहटोरा</t>
  </si>
  <si>
    <t>Sumit</t>
  </si>
  <si>
    <t>पू. मा. वि. हाजी नगला तिगरी</t>
  </si>
  <si>
    <t>संजीता</t>
  </si>
  <si>
    <t>Satveer singh</t>
  </si>
  <si>
    <t>P.S ludhpura</t>
  </si>
  <si>
    <t>Tej pal singh Chauhan</t>
  </si>
  <si>
    <t>P.S Ludhpura</t>
  </si>
  <si>
    <t>Dillari</t>
  </si>
  <si>
    <t>Priyanka Jaiswal</t>
  </si>
  <si>
    <t>P.S.Ludhpura</t>
  </si>
  <si>
    <t>Kashifa</t>
  </si>
  <si>
    <t>Nisha</t>
  </si>
  <si>
    <t>Harish Chandra Tiwari</t>
  </si>
  <si>
    <t>Composite School Pasiyapura</t>
  </si>
  <si>
    <t>Bhagatpur</t>
  </si>
  <si>
    <t>Alina Ray</t>
  </si>
  <si>
    <t>संजय गुप्ता</t>
  </si>
  <si>
    <t>प्राथमिक विद्यालय बसंतपुर रामराय</t>
  </si>
  <si>
    <t>मुरादाबाद ग्रामीण</t>
  </si>
  <si>
    <t>Binita Kumari Jha</t>
  </si>
  <si>
    <t>Jhs Salarpur</t>
  </si>
  <si>
    <t>SUDHISH CHANDRA PARASHARI</t>
  </si>
  <si>
    <t>P.S.BASANTPUR RAMRAI</t>
  </si>
  <si>
    <t>MORADABAD RURAL F</t>
  </si>
  <si>
    <t>Vinit Yadav</t>
  </si>
  <si>
    <t>N S Digree college Karanpur</t>
  </si>
  <si>
    <t>kusum kumari</t>
  </si>
  <si>
    <t>PS chawar</t>
  </si>
  <si>
    <t>Ratnesh bala</t>
  </si>
  <si>
    <t>Composite school kanya PAC kashiram nagar</t>
  </si>
  <si>
    <t>Primary school Lalpur hameer</t>
  </si>
  <si>
    <t>JAYPAL SINGH</t>
  </si>
  <si>
    <t>कम्पोजिट विद्यालय मालीपुर</t>
  </si>
  <si>
    <t>Tarannum Masood</t>
  </si>
  <si>
    <t>J.H.S Kudameerpur(Composite)</t>
  </si>
  <si>
    <t>Chajlet</t>
  </si>
  <si>
    <t>Savita Devi</t>
  </si>
  <si>
    <t>P.S Kudameerpur(Composite)</t>
  </si>
  <si>
    <t>Pooja Rani</t>
  </si>
  <si>
    <t>Composite School Ladawali</t>
  </si>
  <si>
    <t>तसलीम जहां ( स०अ०)</t>
  </si>
  <si>
    <t>प्रा० वि० लालपुर हमीर</t>
  </si>
  <si>
    <t>रोबीना यज़दानी</t>
  </si>
  <si>
    <t>कंपोजिट विद्यालय बघी गोवर्धनपुर</t>
  </si>
  <si>
    <t>अरूण कुमार</t>
  </si>
  <si>
    <t>बेसिक शिक्षा विभाग</t>
  </si>
  <si>
    <t>उदयवीर सिंह</t>
  </si>
  <si>
    <t>Indresh Kumari</t>
  </si>
  <si>
    <t>Composite school mehmoodpur tigri bhagatpur tanda moradabad</t>
  </si>
  <si>
    <t>Bhagatpur tanda</t>
  </si>
  <si>
    <t>Huma perveen</t>
  </si>
  <si>
    <t>Composite school kurameerpur</t>
  </si>
  <si>
    <t>Chhajlet</t>
  </si>
  <si>
    <t>Mamta Agarwal</t>
  </si>
  <si>
    <t>P.S. Kudameerpur(Composite)</t>
  </si>
  <si>
    <t>Savita Rani</t>
  </si>
  <si>
    <t>J.H.S Kudameerpur</t>
  </si>
  <si>
    <t>नरेंद्र सिंह तंवर</t>
  </si>
  <si>
    <t>छजलैट</t>
  </si>
  <si>
    <t>शीशूपाल शर्मा</t>
  </si>
  <si>
    <t>विकास भवन, मुरादाबाद</t>
  </si>
  <si>
    <t>राजपाल सिंह चौहान</t>
  </si>
  <si>
    <t>B. J. P.</t>
  </si>
  <si>
    <t>Sophya</t>
  </si>
  <si>
    <t>Ilma</t>
  </si>
  <si>
    <t>Rihan</t>
  </si>
  <si>
    <t>Samreen</t>
  </si>
  <si>
    <t>Prateek</t>
  </si>
  <si>
    <t>Armaan</t>
  </si>
  <si>
    <t>Aas Mohammad</t>
  </si>
  <si>
    <t>Aaksha</t>
  </si>
  <si>
    <t>Shabnam</t>
  </si>
  <si>
    <t>Shubhana</t>
  </si>
  <si>
    <t>Shan Mohammed</t>
  </si>
  <si>
    <t>PS Adalpur</t>
  </si>
  <si>
    <t>Mehreen parveen</t>
  </si>
  <si>
    <t>Yesh</t>
  </si>
  <si>
    <t>Shakshi</t>
  </si>
  <si>
    <t>Pushpendra</t>
  </si>
  <si>
    <t>Krish</t>
  </si>
  <si>
    <t>Manish</t>
  </si>
  <si>
    <t>Vanshika</t>
  </si>
  <si>
    <t>Manika</t>
  </si>
  <si>
    <t>Ls Adalpur Dilari Moradabad</t>
  </si>
  <si>
    <t>Shikha</t>
  </si>
  <si>
    <t>Neeraj</t>
  </si>
  <si>
    <t>Naitik</t>
  </si>
  <si>
    <t>Vishakha</t>
  </si>
  <si>
    <t>Vaishnavi</t>
  </si>
  <si>
    <t>Vinika</t>
  </si>
  <si>
    <t>Ritika</t>
  </si>
  <si>
    <t>Manisha Panwar</t>
  </si>
  <si>
    <t>Kaniya J.H.S Manjhola Composite</t>
  </si>
  <si>
    <t>Ajjruddin</t>
  </si>
  <si>
    <t>P S karanpur kundarki</t>
  </si>
  <si>
    <t>Sudha devi</t>
  </si>
  <si>
    <t>Chandupura Dilari Moradabad</t>
  </si>
  <si>
    <t>Tilat Iqrar</t>
  </si>
  <si>
    <t>Composite School Kurameerpur</t>
  </si>
  <si>
    <t>Arun Kumar</t>
  </si>
  <si>
    <t>Composite School Kudameerpur</t>
  </si>
  <si>
    <t>लक्ष्मी रानी</t>
  </si>
  <si>
    <t>उच्च प्राथमिक विद्यालय कुंडामीरपुर</t>
  </si>
  <si>
    <t>Saiyada Khatoon</t>
  </si>
  <si>
    <t>P.S Majhra Manpur Dilari Moradabad</t>
  </si>
  <si>
    <t>Aatib</t>
  </si>
  <si>
    <t>Nipendra Kumar</t>
  </si>
  <si>
    <t>P.S.Majhra Manpur</t>
  </si>
  <si>
    <t>Nipendra kumar</t>
  </si>
  <si>
    <t>PS Majhra manpur dilari Moradabad</t>
  </si>
  <si>
    <t>Heena</t>
  </si>
  <si>
    <t>Shami</t>
  </si>
  <si>
    <t>Mushkan</t>
  </si>
  <si>
    <t>Mahinoor</t>
  </si>
  <si>
    <t>Rani</t>
  </si>
  <si>
    <t>Nazmeen</t>
  </si>
  <si>
    <t>Bhanu Pratap</t>
  </si>
  <si>
    <t>Mehak</t>
  </si>
  <si>
    <t>Rabiya</t>
  </si>
  <si>
    <t>Alshifa</t>
  </si>
  <si>
    <t>Arsunisha</t>
  </si>
  <si>
    <t>RUCHIKA SHARMA</t>
  </si>
  <si>
    <t>P.S barkhera</t>
  </si>
  <si>
    <t>Kunderki</t>
  </si>
  <si>
    <t>CHANDRA SHEKHAR</t>
  </si>
  <si>
    <t>PS BARKHERA</t>
  </si>
  <si>
    <t>Mauhar Singh</t>
  </si>
  <si>
    <t>P. S. Barkhera</t>
  </si>
  <si>
    <t>Ayan</t>
  </si>
  <si>
    <t>Payal</t>
  </si>
  <si>
    <t>Sonika</t>
  </si>
  <si>
    <t>Mantasha</t>
  </si>
  <si>
    <t>Bhavana</t>
  </si>
  <si>
    <t>Aarohi</t>
  </si>
  <si>
    <t>Gurmeet</t>
  </si>
  <si>
    <t>Jannat ray</t>
  </si>
  <si>
    <t>Ansh</t>
  </si>
  <si>
    <t>Rajan</t>
  </si>
  <si>
    <t>दीप्ति खुराना</t>
  </si>
  <si>
    <t>कम्पोज़िट विद्यालय पंडिया</t>
  </si>
  <si>
    <t>Ojaswani Rathi</t>
  </si>
  <si>
    <t>Summer Valley School,Moradabad</t>
  </si>
  <si>
    <t>Taksh Changyaan</t>
  </si>
  <si>
    <t>St. Mary's Najibabad</t>
  </si>
  <si>
    <t>Najibabad</t>
  </si>
  <si>
    <t>Dhruv chahal</t>
  </si>
  <si>
    <t>St. Mary's School, Bijnor</t>
  </si>
  <si>
    <t>Haldaur</t>
  </si>
  <si>
    <t>Kavyanjali Choudhary</t>
  </si>
  <si>
    <t>St.joseph School, Bijnor</t>
  </si>
  <si>
    <t>गुलशिफा़</t>
  </si>
  <si>
    <t>Renu</t>
  </si>
  <si>
    <t>P. S adalpur</t>
  </si>
  <si>
    <t>Yutika dhingalia</t>
  </si>
  <si>
    <t>Summer valley school</t>
  </si>
  <si>
    <t>Apporva Chaudhary</t>
  </si>
  <si>
    <t>Nehtaur</t>
  </si>
  <si>
    <t>Rudransh chaudhary</t>
  </si>
  <si>
    <t>St. Joseph's kindergarten Timarpur</t>
  </si>
  <si>
    <t>Ups hanuman garhi bairaj</t>
  </si>
  <si>
    <t>Mihinpurwa</t>
  </si>
  <si>
    <t>बहराइच</t>
  </si>
  <si>
    <t>Sapna Rani</t>
  </si>
  <si>
    <t>PS Suratgarh Atrauli Aligarh Uttar Pradesh</t>
  </si>
  <si>
    <t>Sapna</t>
  </si>
  <si>
    <t>P.S. Ujitipur</t>
  </si>
  <si>
    <t>Bhagynagat</t>
  </si>
  <si>
    <t>SAPNA VERMA</t>
  </si>
  <si>
    <t>P. S. KYARA(E.M.), BLOCK KYARA, BAREILLY</t>
  </si>
  <si>
    <t>KYARA</t>
  </si>
  <si>
    <t>सरस्वती देवी</t>
  </si>
  <si>
    <t>प्राथमिक विद्यालय बाकरपुर, महमूदाबाद सीतापुर</t>
  </si>
  <si>
    <t>महमूदाबाद</t>
  </si>
  <si>
    <t>Seema sarhadi</t>
  </si>
  <si>
    <t>Composite school khanjarpur</t>
  </si>
  <si>
    <t>Anju Bala Arora</t>
  </si>
  <si>
    <t>Composite School Khanjarpur</t>
  </si>
  <si>
    <t>Sarita Gautam</t>
  </si>
  <si>
    <t>English Medium Primary school Askaranpurwa</t>
  </si>
  <si>
    <t>सरिता राय</t>
  </si>
  <si>
    <t>प्रा.वि.मण्डुवाडीह</t>
  </si>
  <si>
    <t>काशीविद्यापीठ</t>
  </si>
  <si>
    <t>Rashmi Singh</t>
  </si>
  <si>
    <t>P.S Mandudih K.V.P varanasi</t>
  </si>
  <si>
    <t>Kashividhyapith</t>
  </si>
  <si>
    <t>सतीश कुमार सिंह</t>
  </si>
  <si>
    <t>प्राथमिक विद्यालय अरैला</t>
  </si>
  <si>
    <t>मोहम्मदाबाद गोहना</t>
  </si>
  <si>
    <t>Savita</t>
  </si>
  <si>
    <t>UPS Madirapali khas,</t>
  </si>
  <si>
    <t>Sayyada सय्यदा</t>
  </si>
  <si>
    <t>Primary school pipariya agru, प्राथमिक विद्यालय पिपरिया अगरु</t>
  </si>
  <si>
    <t>मरौरी</t>
  </si>
  <si>
    <t>पीलीभीत</t>
  </si>
  <si>
    <t>Rama Devi</t>
  </si>
  <si>
    <t>UPS AON (1 to 8) Composite school sheetalpur etah</t>
  </si>
  <si>
    <t>SEEMA SINGH</t>
  </si>
  <si>
    <t>UPS AON(1-8)Composite</t>
  </si>
  <si>
    <t>MAMTA</t>
  </si>
  <si>
    <t>SADHNA</t>
  </si>
  <si>
    <t>UPS AON(1 to 8) composite school sheetalpur etah</t>
  </si>
  <si>
    <t>UPS AON (1 to 8)Composite school sheetalpur etah</t>
  </si>
  <si>
    <t>Seema Malik</t>
  </si>
  <si>
    <t>UPS Goyna</t>
  </si>
  <si>
    <t>श्रीमती सीमा मिश्रा</t>
  </si>
  <si>
    <t>प्राथमिक विद्यालय चांदपुर, बिछिया, उन्नाव।</t>
  </si>
  <si>
    <t>बिछिया</t>
  </si>
  <si>
    <t>श्री अशोक</t>
  </si>
  <si>
    <t>प्राथमिक विद्यालय चांदपुर, बिछिया, उन्नाव</t>
  </si>
  <si>
    <t>Cs khanpur japti Loni Ghaziabad</t>
  </si>
  <si>
    <t>शबनम आरा</t>
  </si>
  <si>
    <t>प्राo विo लालपुर कलां, ब्लॉक- सैदनगर, ज़िला- रामपुर</t>
  </si>
  <si>
    <t>प्राथमिक विद्यालय लालपुर कलां, ब्लॉक- सैदनगर, तहo-टांडा</t>
  </si>
  <si>
    <t>प्राथमिक विद्यालय मजरा रूद्रपुर</t>
  </si>
  <si>
    <t>शहनाज़ बानो</t>
  </si>
  <si>
    <t>Pmv भौंरी</t>
  </si>
  <si>
    <t>मानिकपुर</t>
  </si>
  <si>
    <t>Shailesh Singh</t>
  </si>
  <si>
    <t>P S Jallapur Ramdayal block kyara bareilly</t>
  </si>
  <si>
    <t>Shalini Singh</t>
  </si>
  <si>
    <t>E.M.P.S Bahadurpur Ujjaina</t>
  </si>
  <si>
    <t>शालिनी प्रजापति</t>
  </si>
  <si>
    <t>उ०प्रा०वि०पीरपुर(1-8)</t>
  </si>
  <si>
    <t>परसेण्डी</t>
  </si>
  <si>
    <t>पूनम</t>
  </si>
  <si>
    <t>चंद्रशेखर</t>
  </si>
  <si>
    <t>जगरानी</t>
  </si>
  <si>
    <t>मोनिका</t>
  </si>
  <si>
    <t>उ०प्रा०वि० पीरपुर(1-8)</t>
  </si>
  <si>
    <t>कामिनी</t>
  </si>
  <si>
    <t>Shanti Bhartiya</t>
  </si>
  <si>
    <t>PS SIRIYAWAN KALA</t>
  </si>
  <si>
    <t>Basantlal</t>
  </si>
  <si>
    <t>Ranjna singh</t>
  </si>
  <si>
    <t>Dhananjai Yadav</t>
  </si>
  <si>
    <t>शशि रानी सिंह</t>
  </si>
  <si>
    <t>प्राथमिक विद्यालय गौटिया खुर्रम</t>
  </si>
  <si>
    <t>शाज़िया इशराक</t>
  </si>
  <si>
    <t>कम्पोजिट विद्यालय फत्तेहपुर खास</t>
  </si>
  <si>
    <t>अभिनव सैनी</t>
  </si>
  <si>
    <t>दीवान पब्लिक स्कूल</t>
  </si>
  <si>
    <t>शीतल सैनी</t>
  </si>
  <si>
    <t>प्राथमिक विद्यालय धनोरा</t>
  </si>
  <si>
    <t>शिवांकी</t>
  </si>
  <si>
    <t>Ups syodha</t>
  </si>
  <si>
    <t>बिसवाँ</t>
  </si>
  <si>
    <t>शिखा वर्मा</t>
  </si>
  <si>
    <t>Neha yadav</t>
  </si>
  <si>
    <t>बिसवां</t>
  </si>
  <si>
    <t>धनपाल</t>
  </si>
  <si>
    <t>ग्राम पंचायत स्योढ़ा</t>
  </si>
  <si>
    <t>Shilpi Goyal</t>
  </si>
  <si>
    <t>Composite school Nizampur Sikandrabad</t>
  </si>
  <si>
    <t>शिवम सिंह</t>
  </si>
  <si>
    <t>प्राथमिक विद्यालय लखेसर</t>
  </si>
  <si>
    <t>PUSHPA YADAV</t>
  </si>
  <si>
    <t>Composite School Shudanipur</t>
  </si>
  <si>
    <t>Mariyahun</t>
  </si>
  <si>
    <t>पुष्पा यादव</t>
  </si>
  <si>
    <t>कंपोजिट स्कूल शुदनीपुर</t>
  </si>
  <si>
    <t>मड़ियाहूं</t>
  </si>
  <si>
    <t>नूपुर श्रीवास्तव</t>
  </si>
  <si>
    <t>प्राथमिक विद्यालय गोहदा</t>
  </si>
  <si>
    <t>कीर्ति यादव</t>
  </si>
  <si>
    <t>2557/1 नया नगला डेम्पियर नगर मथुरा।</t>
  </si>
  <si>
    <t>Shreya dwivedi</t>
  </si>
  <si>
    <t>PS deviganj 1 block kada disst kaushambi</t>
  </si>
  <si>
    <t>Kada</t>
  </si>
  <si>
    <t>श्रीराम गुप्ता</t>
  </si>
  <si>
    <t>उच्च प्राथमिक विद्यालय मदिरापाली खास</t>
  </si>
  <si>
    <t>मनीष कुमार सिंह</t>
  </si>
  <si>
    <t>प्राथमिक विद्यालय गौरी अमेठिया</t>
  </si>
  <si>
    <t>लार</t>
  </si>
  <si>
    <t>श्रुति श्रीवास्तव</t>
  </si>
  <si>
    <t>पूर्व मा वि घोसियार बलरामपुर 🌱</t>
  </si>
  <si>
    <t>प्रथमिक विद्यालय नगला केसरी</t>
  </si>
  <si>
    <t>अलीगंज</t>
  </si>
  <si>
    <t>Shuchi Varshney</t>
  </si>
  <si>
    <t>जूनियर हाई स्कूल मेहुआहसनगंज</t>
  </si>
  <si>
    <t>गुन्नौर</t>
  </si>
  <si>
    <t>Abhishek Kumar</t>
  </si>
  <si>
    <t>BSA Office Sitapur</t>
  </si>
  <si>
    <t>श्वेता सिंह</t>
  </si>
  <si>
    <t>प्राथमिक विद्यालय अहरापुर</t>
  </si>
  <si>
    <t>टड़ियावां</t>
  </si>
  <si>
    <t>राजबहादुर</t>
  </si>
  <si>
    <t>रामलली</t>
  </si>
  <si>
    <t>रामबेटी</t>
  </si>
  <si>
    <t>प्राथमिक विद्यालय अहरपुर</t>
  </si>
  <si>
    <t>टंडियावां</t>
  </si>
  <si>
    <t>राखी सिंह</t>
  </si>
  <si>
    <t>रामवती</t>
  </si>
  <si>
    <t>SHYAM SUNDER BHATIA</t>
  </si>
  <si>
    <t>PS PARAULI BLOCK FATEHABAD DISTRICT AGRA</t>
  </si>
  <si>
    <t>FATEHABAD</t>
  </si>
  <si>
    <t>Simmi Rani Gupta</t>
  </si>
  <si>
    <t>P. S. Harrampur</t>
  </si>
  <si>
    <t>Aalampur Jafarabad</t>
  </si>
  <si>
    <t>Neelama Sinha</t>
  </si>
  <si>
    <t>P. S. Manduadih English medium</t>
  </si>
  <si>
    <t>Poonam Mishra</t>
  </si>
  <si>
    <t>P s Manduadih</t>
  </si>
  <si>
    <t>MOHAMMAD SUHAIL</t>
  </si>
  <si>
    <t>Vineeta Sivas</t>
  </si>
  <si>
    <t>Composite School Bafawat</t>
  </si>
  <si>
    <t>Daurala</t>
  </si>
  <si>
    <t>Mamta Sethi</t>
  </si>
  <si>
    <t>Aakash Abacus and Vedic math institute/Meerut</t>
  </si>
  <si>
    <t>स्मिता श्रीवास्तव</t>
  </si>
  <si>
    <t>प्राथमिक विद्यालय सिरसिया नं ।</t>
  </si>
  <si>
    <t>रामपुर काररवाना</t>
  </si>
  <si>
    <t>कंपोजिट विद्यालय सराय जलाल</t>
  </si>
  <si>
    <t>Sneha singh</t>
  </si>
  <si>
    <t>P.S.Bhind Lakhanshiha</t>
  </si>
  <si>
    <t>Aditya Mihir Singh</t>
  </si>
  <si>
    <t>Nav jeevan english school betha road,ballia</t>
  </si>
  <si>
    <t>Nagara</t>
  </si>
  <si>
    <t>Akhilesh yadav</t>
  </si>
  <si>
    <t>Kamla raj enter collage manipur,ballia</t>
  </si>
  <si>
    <t>Soni singh</t>
  </si>
  <si>
    <t>P.S.Antpur</t>
  </si>
  <si>
    <t>Masaudha</t>
  </si>
  <si>
    <t>सोनिया</t>
  </si>
  <si>
    <t>राजकीय कन्या इंटर कॉलेज खलीलाबाद संत कबीर नगर</t>
  </si>
  <si>
    <t>खलीलाबाद</t>
  </si>
  <si>
    <t>सन्त कबीर नगर</t>
  </si>
  <si>
    <t>SRIRAM</t>
  </si>
  <si>
    <t>UPS Sahjaura,Rehra Bazar, Balrampur</t>
  </si>
  <si>
    <t>Rehra Bazar</t>
  </si>
  <si>
    <t>Kamad Srivastava</t>
  </si>
  <si>
    <t>P.V.Rauli 1</t>
  </si>
  <si>
    <t>सुधा गुप्ता</t>
  </si>
  <si>
    <t>कम्पोजिट स्कूल गनवरिया( तुलसीपुर देहात)</t>
  </si>
  <si>
    <t>Sukhvir Singh</t>
  </si>
  <si>
    <t>UPS AON(1 to 8) Composite School Sheetalpur Etah</t>
  </si>
  <si>
    <t>Sukirti Tiwari</t>
  </si>
  <si>
    <t>Composite UPS karahiya Jungle kaudia Gorakhpur</t>
  </si>
  <si>
    <t>Jungle kaudia</t>
  </si>
  <si>
    <t>SUMAN SHARMA</t>
  </si>
  <si>
    <t>JHS MALI, BLOCK - CHHATA, MATHURA</t>
  </si>
  <si>
    <t>CHHATA</t>
  </si>
  <si>
    <t>KUSUMLATA SHARMA</t>
  </si>
  <si>
    <t>JHS MALI, CHHATA, MATHURA</t>
  </si>
  <si>
    <t>TANYA SHARMA</t>
  </si>
  <si>
    <t>VDJ SCHOOL, KOSI KALAN, MATHURA</t>
  </si>
  <si>
    <t>PANKAJ SHARMA</t>
  </si>
  <si>
    <t>COMPOSITE SCHOOL BISAVALI, RAYA, MATHURA</t>
  </si>
  <si>
    <t>RAYA</t>
  </si>
  <si>
    <t>BHARTI SAINI</t>
  </si>
  <si>
    <t>JHS MALI , CHHATA , MATHURA</t>
  </si>
  <si>
    <t>MANISHA</t>
  </si>
  <si>
    <t>MEGHA</t>
  </si>
  <si>
    <t>JHS MALI , CHHATA, MATHURA</t>
  </si>
  <si>
    <t>LALTESH</t>
  </si>
  <si>
    <t>JHS MALI ,CHHATA , MATHURA</t>
  </si>
  <si>
    <t>HINA</t>
  </si>
  <si>
    <t>JHS MALI ,CHHATA, MATHURA</t>
  </si>
  <si>
    <t>COMPOSITE SCHOOL DHAMSINGHA</t>
  </si>
  <si>
    <t>MOHD. ASHFAQ SAMAR</t>
  </si>
  <si>
    <t>MANISH</t>
  </si>
  <si>
    <t>Nishant</t>
  </si>
  <si>
    <t>JHS Mali, Chhata, Mathura</t>
  </si>
  <si>
    <t>Chhata</t>
  </si>
  <si>
    <t>DAU DAYAL SHARMA</t>
  </si>
  <si>
    <t>NARSI VILLAGE COLONY, MATHURA</t>
  </si>
  <si>
    <t>रश्मि शर्मा</t>
  </si>
  <si>
    <t>प्राथमिक विद्यालय सिरोहा राया मथुरा</t>
  </si>
  <si>
    <t>राया</t>
  </si>
  <si>
    <t>DINESH</t>
  </si>
  <si>
    <t>Chandrawati Sharma</t>
  </si>
  <si>
    <t>Samarambha Foundation</t>
  </si>
  <si>
    <t>Sumit Kumar</t>
  </si>
  <si>
    <t>JHS Composit Aata</t>
  </si>
  <si>
    <t>Rachna Kumari</t>
  </si>
  <si>
    <t>JHS Composite School Aata</t>
  </si>
  <si>
    <t>Sumit Kumar Singh</t>
  </si>
  <si>
    <t>PS MANPUR</t>
  </si>
  <si>
    <t>MAJHGAWAN</t>
  </si>
  <si>
    <t>Sunil Kumar</t>
  </si>
  <si>
    <t>P s Kalyanpur block Garhmukteshwar Distt-Hapur</t>
  </si>
  <si>
    <t>प्राथमिक विद्यालय कल्याणपुर</t>
  </si>
  <si>
    <t>गढ़मुक्तेश्वर</t>
  </si>
  <si>
    <t>सुनील सिंह</t>
  </si>
  <si>
    <t>उच्च प्राथमिक विद्यालय बतरौली</t>
  </si>
  <si>
    <t>हाटा</t>
  </si>
  <si>
    <t>प्राथमिक विद्यालय रांची बांगर</t>
  </si>
  <si>
    <t>बिधिक</t>
  </si>
  <si>
    <t>Anita rani Aggarwal</t>
  </si>
  <si>
    <t>P.s ranchi Banger mathura</t>
  </si>
  <si>
    <t>Rajni Kumari</t>
  </si>
  <si>
    <t>P. S .Ranchi Bangar ,Mathura ,UP</t>
  </si>
  <si>
    <t>साक्षी</t>
  </si>
  <si>
    <t>दिव्या</t>
  </si>
  <si>
    <t>Surbhi Singh</t>
  </si>
  <si>
    <t>C.S Nizampur, Block-Sikandrabad, Bulandshahr</t>
  </si>
  <si>
    <t>सुरेखा सागर</t>
  </si>
  <si>
    <t>जूनियर हाईस्कूल मनोहरपुर</t>
  </si>
  <si>
    <t>ग्रामीण, मुरादाबाद</t>
  </si>
  <si>
    <t>संमविलयन उच्च प्राथमिक विद्यालय टांडा, आलमपुर ज़ाफ़राबाद, बरेली।</t>
  </si>
  <si>
    <t>आलमपुर ज़ाफ़राबाद</t>
  </si>
  <si>
    <t>SURYA PRATAP</t>
  </si>
  <si>
    <t>U.P.S. BHATWALIYA BANKAT KHOTAHI RAMKOLA KUSHINAGAR</t>
  </si>
  <si>
    <t>VIPIN KUMAR</t>
  </si>
  <si>
    <t>सीपियन</t>
  </si>
  <si>
    <t>रवि प्रताप</t>
  </si>
  <si>
    <t>राज कुमार</t>
  </si>
  <si>
    <t>U.P.S.BHATWALIYA BANKAT KHOTAHI RAMKOLA KUSHINAGAR</t>
  </si>
  <si>
    <t>KRISHNA</t>
  </si>
  <si>
    <t>Sushila Devi</t>
  </si>
  <si>
    <t>Primary School Narholi-1,Mathura</t>
  </si>
  <si>
    <t>SWAITA SHARMA</t>
  </si>
  <si>
    <t>Composite school AON</t>
  </si>
  <si>
    <t>सुधारानी</t>
  </si>
  <si>
    <t>कम्पोजिट विद्यालय कल्लीपुर आराजीलाइंस वाराणसी</t>
  </si>
  <si>
    <t>Neelima Rani Chakraborty</t>
  </si>
  <si>
    <t>आराजीलाइंस</t>
  </si>
  <si>
    <t>श्वेता राय</t>
  </si>
  <si>
    <t>SWETA MISRA</t>
  </si>
  <si>
    <t>PS DEEGH MALASA KANPUR DEHAT</t>
  </si>
  <si>
    <t>MALASA</t>
  </si>
  <si>
    <t>RAJNEE TALIYAN</t>
  </si>
  <si>
    <t>PS TIRKHI TRILOKPUR</t>
  </si>
  <si>
    <t>TAKHA</t>
  </si>
  <si>
    <t>Sandhya sharma</t>
  </si>
  <si>
    <t>P.S.Civil Line,Dabrai</t>
  </si>
  <si>
    <t>Tasleem jahan</t>
  </si>
  <si>
    <t>Composite school durveshpur ,Parikshitgarh meerut</t>
  </si>
  <si>
    <t>Parikshitgarh, meerut</t>
  </si>
  <si>
    <t>Shalini Pachauri</t>
  </si>
  <si>
    <t>Ups Aon , (1-8) Sheetalpur Etah</t>
  </si>
  <si>
    <t>UPS AON (1-8) Sheetalpur Etah</t>
  </si>
  <si>
    <t>Kanchan lata mishra</t>
  </si>
  <si>
    <t>प्राथमिक विद्यालय भूला बदलापुर जौनपुर</t>
  </si>
  <si>
    <t>Lakshmi Devi</t>
  </si>
  <si>
    <t>Composite School Kandaila</t>
  </si>
  <si>
    <t>Masodha</t>
  </si>
  <si>
    <t>PRAMOD KUMAR CHAUDHARY</t>
  </si>
  <si>
    <t>M.P.S.AHRA BANKATI BASTI UTTAR PRADESH</t>
  </si>
  <si>
    <t>BANKATI</t>
  </si>
  <si>
    <t>भरत यादव</t>
  </si>
  <si>
    <t>प्रा. वि. बराहार</t>
  </si>
  <si>
    <t>Treta Verma</t>
  </si>
  <si>
    <t>Ups Aon ( 1to 8) composite sheetalpur etah</t>
  </si>
  <si>
    <t>पूजा देवी</t>
  </si>
  <si>
    <t>प्राथमिक विद्यालय बिहारा-1 चित्रकूट</t>
  </si>
  <si>
    <t>सरिता यादव 'सरल'</t>
  </si>
  <si>
    <t>पूर्व माध्यमिक विद्यालय श्रीकृष्णनगर</t>
  </si>
  <si>
    <t>Neha Hajela</t>
  </si>
  <si>
    <t>U.P.S. Ganeshpur block &amp; district Mainpuri. (U.P)</t>
  </si>
  <si>
    <t>पूर्व माध्यमिक विद्यालय गणेशपुर ब्लॉक वा जिला मैनपुरी</t>
  </si>
  <si>
    <t>Upma Sharma</t>
  </si>
  <si>
    <t>UPS LILON SHAMLI</t>
  </si>
  <si>
    <t>SHAMLI</t>
  </si>
  <si>
    <t>Avadhesh kumar</t>
  </si>
  <si>
    <t>Rasulpur(Allupur) malihabad</t>
  </si>
  <si>
    <t>Usha Devi</t>
  </si>
  <si>
    <t>Ups sayed Sarawan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</si>
</sst>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b/>
      <sz val="10"/>
      <name val="Arial"/>
    </font>
    <font>
      <b/>
      <i/>
      <sz val="10"/>
      <name val="Arial"/>
    </font>
    <font>
      <sz val="11"/>
      <name val="Arial"/>
    </font>
    <font>
      <u/>
      <sz val="10"/>
      <color rgb="FF1155CC"/>
      <name val="Arial"/>
    </font>
    <font>
      <sz val="10"/>
      <name val="Arial"/>
    </font>
    <font>
      <u/>
      <sz val="11"/>
      <color rgb="FF0000FF"/>
      <name val="Arial"/>
    </font>
  </fonts>
  <fills count="3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2" fillId="2" borderId="1" xfId="0" applyFont="1" applyFill="1" applyBorder="1" applyAlignment="1"/>
    <xf numFmtId="0" fontId="4" fillId="0" borderId="1" xfId="0" applyFont="1" applyBorder="1" applyAlignment="1"/>
    <xf numFmtId="0" fontId="1" fillId="0" borderId="1" xfId="0" applyFont="1" applyBorder="1" applyAlignment="1"/>
    <xf numFmtId="0" fontId="3" fillId="0" borderId="1" xfId="0" applyFont="1" applyBorder="1" applyAlignment="1"/>
    <xf numFmtId="0" fontId="6" fillId="0" borderId="1" xfId="0" applyFont="1" applyBorder="1" applyAlignment="1"/>
    <xf numFmtId="0" fontId="3" fillId="0" borderId="1" xfId="0" applyFont="1" applyBorder="1" applyAlignment="1">
      <alignment horizontal="right"/>
    </xf>
  </cellXfs>
  <cellStyles count="1"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rgb="FF1155CC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F1572" totalsRowShown="0" headerRowDxfId="7" dataDxfId="6">
  <autoFilter ref="A1:F1572"/>
  <sortState ref="A2:G1572">
    <sortCondition ref="E1:E1572"/>
  </sortState>
  <tableColumns count="6">
    <tableColumn id="1" name="Name" dataDxfId="5"/>
    <tableColumn id="2" name="Designation" dataDxfId="4"/>
    <tableColumn id="3" name="School" dataDxfId="3"/>
    <tableColumn id="4" name="Block" dataDxfId="2"/>
    <tableColumn id="5" name="District" dataDxfId="1"/>
    <tableColumn id="6" name="Certificate Link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witter.com/NeetuSi47736068/status/1426089120174989317?s=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F2498"/>
  <sheetViews>
    <sheetView tabSelected="1" topLeftCell="A1236" workbookViewId="0">
      <selection activeCell="A1307" sqref="A1307"/>
    </sheetView>
  </sheetViews>
  <sheetFormatPr defaultColWidth="14.42578125" defaultRowHeight="15.75" customHeight="1" x14ac:dyDescent="0.2"/>
  <cols>
    <col min="1" max="1" width="28.42578125" customWidth="1"/>
    <col min="2" max="2" width="17.85546875" bestFit="1" customWidth="1"/>
    <col min="3" max="3" width="33" customWidth="1"/>
    <col min="4" max="4" width="25.28515625" bestFit="1" customWidth="1"/>
    <col min="5" max="5" width="16" bestFit="1" customWidth="1"/>
    <col min="6" max="6" width="37.42578125" customWidth="1"/>
  </cols>
  <sheetData>
    <row r="1" spans="1:6" ht="15.75" customHeight="1" x14ac:dyDescent="0.2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3" t="s">
        <v>5</v>
      </c>
    </row>
    <row r="2" spans="1:6" ht="15.75" customHeight="1" x14ac:dyDescent="0.2">
      <c r="A2" s="6" t="s">
        <v>433</v>
      </c>
      <c r="B2" s="6" t="s">
        <v>16</v>
      </c>
      <c r="C2" s="6" t="s">
        <v>434</v>
      </c>
      <c r="D2" s="6" t="s">
        <v>435</v>
      </c>
      <c r="E2" s="6" t="s">
        <v>435</v>
      </c>
      <c r="F2" s="4" t="str">
        <f>HYPERLINK("https://drive.google.com/file/d/1yDKnSnyYcndbd3o1MYG2C0NzqzphdZAr/view?usp=drivesdk","मंजरी कौशिक, अमरोहा")</f>
        <v>मंजरी कौशिक, अमरोहा</v>
      </c>
    </row>
    <row r="3" spans="1:6" ht="15.75" customHeight="1" x14ac:dyDescent="0.2">
      <c r="A3" s="6" t="s">
        <v>759</v>
      </c>
      <c r="B3" s="6" t="s">
        <v>16</v>
      </c>
      <c r="C3" s="6" t="s">
        <v>760</v>
      </c>
      <c r="D3" s="6" t="s">
        <v>761</v>
      </c>
      <c r="E3" s="6" t="s">
        <v>435</v>
      </c>
      <c r="F3" s="4" t="str">
        <f>HYPERLINK("https://drive.google.com/file/d/1RxZDjVz3_kicU2jmXVqkD38KLg0aTsg3/view?usp=drivesdk","Anshu rani, अमरोहा")</f>
        <v>Anshu rani, अमरोहा</v>
      </c>
    </row>
    <row r="4" spans="1:6" ht="15.75" customHeight="1" x14ac:dyDescent="0.2">
      <c r="A4" s="6" t="s">
        <v>1540</v>
      </c>
      <c r="B4" s="6" t="s">
        <v>16</v>
      </c>
      <c r="C4" s="6" t="s">
        <v>1541</v>
      </c>
      <c r="D4" s="6" t="s">
        <v>1542</v>
      </c>
      <c r="E4" s="6" t="s">
        <v>1543</v>
      </c>
      <c r="F4" s="4" t="str">
        <f>HYPERLINK("https://drive.google.com/file/d/1XbBIUwezuAME9Q1qaGZSOue-RLSlW0vt/view?usp=drivesdk","Vinod Kumar, अमेठी")</f>
        <v>Vinod Kumar, अमेठी</v>
      </c>
    </row>
    <row r="5" spans="1:6" ht="15.75" customHeight="1" x14ac:dyDescent="0.2">
      <c r="A5" s="6" t="s">
        <v>2389</v>
      </c>
      <c r="B5" s="6" t="s">
        <v>16</v>
      </c>
      <c r="C5" s="6" t="s">
        <v>2390</v>
      </c>
      <c r="D5" s="6" t="s">
        <v>2391</v>
      </c>
      <c r="E5" s="6" t="s">
        <v>1543</v>
      </c>
      <c r="F5" s="4" t="str">
        <f>HYPERLINK("https://drive.google.com/file/d/1U5ZuWl-RAmuVPxwgtedOGlrizLyqtlMf/view?usp=drivesdk","शशि कुमारी सिंह, अमेठी")</f>
        <v>शशि कुमारी सिंह, अमेठी</v>
      </c>
    </row>
    <row r="6" spans="1:6" ht="15.75" customHeight="1" x14ac:dyDescent="0.2">
      <c r="A6" s="6" t="s">
        <v>2392</v>
      </c>
      <c r="B6" s="6" t="s">
        <v>16</v>
      </c>
      <c r="C6" s="6" t="s">
        <v>2393</v>
      </c>
      <c r="D6" s="6" t="s">
        <v>2391</v>
      </c>
      <c r="E6" s="6" t="s">
        <v>1543</v>
      </c>
      <c r="F6" s="4" t="str">
        <f>HYPERLINK("https://drive.google.com/file/d/1ATcSjv22Fw1HvXmyMuA5-IWfOkEdbaWk/view?usp=drivesdk","सुचित्रा सती, अमेठी")</f>
        <v>सुचित्रा सती, अमेठी</v>
      </c>
    </row>
    <row r="7" spans="1:6" ht="15.75" customHeight="1" x14ac:dyDescent="0.2">
      <c r="A7" s="6" t="s">
        <v>2394</v>
      </c>
      <c r="B7" s="6" t="s">
        <v>16</v>
      </c>
      <c r="C7" s="6" t="s">
        <v>2393</v>
      </c>
      <c r="D7" s="6" t="s">
        <v>2391</v>
      </c>
      <c r="E7" s="6" t="s">
        <v>1543</v>
      </c>
      <c r="F7" s="4" t="str">
        <f>HYPERLINK("https://drive.google.com/file/d/1iaNpvUXX36ioRJuU_tV2eEX-S0gqUicX/view?usp=drivesdk","पल्लवीे श्रीवास्तव, अमेठी")</f>
        <v>पल्लवीे श्रीवास्तव, अमेठी</v>
      </c>
    </row>
    <row r="8" spans="1:6" ht="15.75" customHeight="1" x14ac:dyDescent="0.2">
      <c r="A8" s="6" t="s">
        <v>2395</v>
      </c>
      <c r="B8" s="6" t="s">
        <v>16</v>
      </c>
      <c r="C8" s="6" t="s">
        <v>2396</v>
      </c>
      <c r="D8" s="6" t="s">
        <v>2391</v>
      </c>
      <c r="E8" s="6" t="s">
        <v>1543</v>
      </c>
      <c r="F8" s="4" t="str">
        <f>HYPERLINK("https://drive.google.com/file/d/1g-klELG8X32NUNWyPW2I_Ps6VCGs0Y_i/view?usp=drivesdk","रज़िया बानो, अमेठी")</f>
        <v>रज़िया बानो, अमेठी</v>
      </c>
    </row>
    <row r="9" spans="1:6" ht="15.75" customHeight="1" x14ac:dyDescent="0.2">
      <c r="A9" s="6" t="s">
        <v>564</v>
      </c>
      <c r="B9" s="6" t="s">
        <v>16</v>
      </c>
      <c r="C9" s="6" t="s">
        <v>565</v>
      </c>
      <c r="D9" s="6" t="s">
        <v>566</v>
      </c>
      <c r="E9" s="6" t="s">
        <v>567</v>
      </c>
      <c r="F9" s="4" t="str">
        <f>HYPERLINK("https://drive.google.com/file/d/1q-D92vJl_rvZSgS74fwrslr5Ol64ZjAP/view?usp=drivesdk","Kusum Mishra, अम्बेडकर नगर")</f>
        <v>Kusum Mishra, अम्बेडकर नगर</v>
      </c>
    </row>
    <row r="10" spans="1:6" ht="15.75" customHeight="1" x14ac:dyDescent="0.2">
      <c r="A10" s="6" t="s">
        <v>568</v>
      </c>
      <c r="B10" s="6" t="s">
        <v>16</v>
      </c>
      <c r="C10" s="6" t="s">
        <v>569</v>
      </c>
      <c r="D10" s="6" t="s">
        <v>566</v>
      </c>
      <c r="E10" s="6" t="s">
        <v>567</v>
      </c>
      <c r="F10" s="4" t="str">
        <f>HYPERLINK("https://drive.google.com/file/d/1ihzBGagOn6wSP0o4cJjGochvW3V5I84D/view?usp=drivesdk","Raj Shekhar Singh, अम्बेडकर नगर")</f>
        <v>Raj Shekhar Singh, अम्बेडकर नगर</v>
      </c>
    </row>
    <row r="11" spans="1:6" ht="15.75" customHeight="1" x14ac:dyDescent="0.2">
      <c r="A11" s="6" t="s">
        <v>926</v>
      </c>
      <c r="B11" s="6" t="s">
        <v>16</v>
      </c>
      <c r="C11" s="6" t="s">
        <v>927</v>
      </c>
      <c r="D11" s="6" t="s">
        <v>928</v>
      </c>
      <c r="E11" s="6" t="s">
        <v>929</v>
      </c>
      <c r="F11" s="4" t="str">
        <f>HYPERLINK("https://drive.google.com/file/d/152APtPVU2B3maHMhpT6JrmFpVozN7i2Y/view?usp=drivesdk","चंचल सिंह, अयोध्या")</f>
        <v>चंचल सिंह, अयोध्या</v>
      </c>
    </row>
    <row r="12" spans="1:6" ht="15.75" customHeight="1" x14ac:dyDescent="0.2">
      <c r="A12" s="6" t="s">
        <v>930</v>
      </c>
      <c r="B12" s="6" t="s">
        <v>16</v>
      </c>
      <c r="C12" s="6" t="s">
        <v>927</v>
      </c>
      <c r="D12" s="6" t="s">
        <v>928</v>
      </c>
      <c r="E12" s="6" t="s">
        <v>929</v>
      </c>
      <c r="F12" s="4" t="str">
        <f>HYPERLINK("https://drive.google.com/file/d/1X1rC_2Wxdaq-5vWLb3V2DoO1m8Dl-eF0/view?usp=drivesdk","देव सरन, अयोध्या")</f>
        <v>देव सरन, अयोध्या</v>
      </c>
    </row>
    <row r="13" spans="1:6" ht="15.75" customHeight="1" x14ac:dyDescent="0.2">
      <c r="A13" s="6" t="s">
        <v>931</v>
      </c>
      <c r="B13" s="6" t="s">
        <v>16</v>
      </c>
      <c r="C13" s="6" t="s">
        <v>927</v>
      </c>
      <c r="D13" s="6" t="s">
        <v>928</v>
      </c>
      <c r="E13" s="6" t="s">
        <v>929</v>
      </c>
      <c r="F13" s="4" t="str">
        <f>HYPERLINK("https://drive.google.com/file/d/1RCYKfgPUyDuXSqnV1P9rf9b4Zd5Y--0F/view?usp=drivesdk","अतीकुर्रहमान, अयोध्या")</f>
        <v>अतीकुर्रहमान, अयोध्या</v>
      </c>
    </row>
    <row r="14" spans="1:6" ht="15.75" customHeight="1" x14ac:dyDescent="0.2">
      <c r="A14" s="6" t="s">
        <v>932</v>
      </c>
      <c r="B14" s="6" t="s">
        <v>16</v>
      </c>
      <c r="C14" s="6" t="s">
        <v>927</v>
      </c>
      <c r="D14" s="6" t="s">
        <v>928</v>
      </c>
      <c r="E14" s="6" t="s">
        <v>929</v>
      </c>
      <c r="F14" s="4" t="str">
        <f>HYPERLINK("https://drive.google.com/file/d/1TcXv5YTPPG6Rqw-E7eBMM4AHDbNF3Jd2/view?usp=drivesdk","अर्चिता विक्रमांशी, अयोध्या")</f>
        <v>अर्चिता विक्रमांशी, अयोध्या</v>
      </c>
    </row>
    <row r="15" spans="1:6" ht="15.75" customHeight="1" x14ac:dyDescent="0.2">
      <c r="A15" s="6" t="s">
        <v>933</v>
      </c>
      <c r="B15" s="6" t="s">
        <v>16</v>
      </c>
      <c r="C15" s="6" t="s">
        <v>927</v>
      </c>
      <c r="D15" s="6" t="s">
        <v>928</v>
      </c>
      <c r="E15" s="6" t="s">
        <v>929</v>
      </c>
      <c r="F15" s="4" t="str">
        <f>HYPERLINK("https://drive.google.com/file/d/1gNbkUOK-eJ2849t-CMLyomccev7qbMCs/view?usp=drivesdk","शहाबुद्दीन, अयोध्या")</f>
        <v>शहाबुद्दीन, अयोध्या</v>
      </c>
    </row>
    <row r="16" spans="1:6" ht="15.75" customHeight="1" x14ac:dyDescent="0.2">
      <c r="A16" s="6" t="s">
        <v>934</v>
      </c>
      <c r="B16" s="6" t="s">
        <v>16</v>
      </c>
      <c r="C16" s="6" t="s">
        <v>935</v>
      </c>
      <c r="D16" s="6" t="s">
        <v>936</v>
      </c>
      <c r="E16" s="6" t="s">
        <v>929</v>
      </c>
      <c r="F16" s="4" t="str">
        <f>HYPERLINK("https://drive.google.com/file/d/1w5XGSQnAhbFNKn7fzhbbt7jHzi4PHZr6/view?usp=drivesdk","शैल कुमारी, अयोध्या")</f>
        <v>शैल कुमारी, अयोध्या</v>
      </c>
    </row>
    <row r="17" spans="1:6" ht="15.75" customHeight="1" x14ac:dyDescent="0.2">
      <c r="A17" s="6" t="s">
        <v>937</v>
      </c>
      <c r="B17" s="6" t="s">
        <v>16</v>
      </c>
      <c r="C17" s="6" t="s">
        <v>938</v>
      </c>
      <c r="D17" s="6" t="s">
        <v>936</v>
      </c>
      <c r="E17" s="6" t="s">
        <v>929</v>
      </c>
      <c r="F17" s="4" t="str">
        <f>HYPERLINK("https://drive.google.com/file/d/1Lm23Wx796Y7QJ7ZRQsgMR9DJVB60_gSy/view?usp=drivesdk","अरविंदर कौर, अयोध्या")</f>
        <v>अरविंदर कौर, अयोध्या</v>
      </c>
    </row>
    <row r="18" spans="1:6" ht="15.75" customHeight="1" x14ac:dyDescent="0.2">
      <c r="A18" s="6" t="s">
        <v>939</v>
      </c>
      <c r="B18" s="6" t="s">
        <v>16</v>
      </c>
      <c r="C18" s="6" t="s">
        <v>938</v>
      </c>
      <c r="D18" s="6" t="s">
        <v>936</v>
      </c>
      <c r="E18" s="6" t="s">
        <v>929</v>
      </c>
      <c r="F18" s="4" t="str">
        <f>HYPERLINK("https://drive.google.com/file/d/1iTFwka3X1chAqbk-Hy8kCGowbvVOmGtp/view?usp=drivesdk","वंदना तिवारी, अयोध्या")</f>
        <v>वंदना तिवारी, अयोध्या</v>
      </c>
    </row>
    <row r="19" spans="1:6" ht="15.75" customHeight="1" x14ac:dyDescent="0.2">
      <c r="A19" s="6" t="s">
        <v>940</v>
      </c>
      <c r="B19" s="6" t="s">
        <v>16</v>
      </c>
      <c r="C19" s="6" t="s">
        <v>941</v>
      </c>
      <c r="D19" s="6" t="s">
        <v>928</v>
      </c>
      <c r="E19" s="6" t="s">
        <v>929</v>
      </c>
      <c r="F19" s="4" t="str">
        <f>HYPERLINK("https://drive.google.com/file/d/1Ws6Rp2gKNHcNWoNSeVAQab3mmGi2CNF5/view?usp=drivesdk","गीता राना, अयोध्या")</f>
        <v>गीता राना, अयोध्या</v>
      </c>
    </row>
    <row r="20" spans="1:6" ht="15.75" customHeight="1" x14ac:dyDescent="0.2">
      <c r="A20" s="6" t="s">
        <v>942</v>
      </c>
      <c r="B20" s="6" t="s">
        <v>16</v>
      </c>
      <c r="C20" s="6" t="s">
        <v>943</v>
      </c>
      <c r="D20" s="6" t="s">
        <v>936</v>
      </c>
      <c r="E20" s="6" t="s">
        <v>929</v>
      </c>
      <c r="F20" s="4" t="str">
        <f>HYPERLINK("https://drive.google.com/file/d/1u7sOcNUR6wrFBPVdSKWL3fucPNaMnM77/view?usp=drivesdk","प्रियंका दीक्षित, अयोध्या")</f>
        <v>प्रियंका दीक्षित, अयोध्या</v>
      </c>
    </row>
    <row r="21" spans="1:6" ht="15.75" customHeight="1" x14ac:dyDescent="0.2">
      <c r="A21" s="6" t="s">
        <v>2016</v>
      </c>
      <c r="B21" s="6" t="s">
        <v>16</v>
      </c>
      <c r="C21" s="6" t="s">
        <v>2017</v>
      </c>
      <c r="D21" s="6" t="s">
        <v>928</v>
      </c>
      <c r="E21" s="6" t="s">
        <v>929</v>
      </c>
      <c r="F21" s="4" t="str">
        <f>HYPERLINK("https://drive.google.com/file/d/1My_NuVIKE96jzoS6SAmDjxCFDTWltWh6/view?usp=drivesdk","पूर्णिमा त्रिपाठी, अयोध्या")</f>
        <v>पूर्णिमा त्रिपाठी, अयोध्या</v>
      </c>
    </row>
    <row r="22" spans="1:6" ht="15.75" customHeight="1" x14ac:dyDescent="0.2">
      <c r="A22" s="6" t="s">
        <v>2018</v>
      </c>
      <c r="B22" s="6" t="s">
        <v>16</v>
      </c>
      <c r="C22" s="6" t="s">
        <v>2019</v>
      </c>
      <c r="D22" s="6" t="s">
        <v>928</v>
      </c>
      <c r="E22" s="6" t="s">
        <v>929</v>
      </c>
      <c r="F22" s="4" t="str">
        <f>HYPERLINK("https://drive.google.com/file/d/1VgxtHnA66g5lSMWMBdDr2YXRzz5h5eVH/view?usp=drivesdk","Neha Shukla, अयोध्या")</f>
        <v>Neha Shukla, अयोध्या</v>
      </c>
    </row>
    <row r="23" spans="1:6" ht="15.75" customHeight="1" x14ac:dyDescent="0.2">
      <c r="A23" s="6" t="s">
        <v>2899</v>
      </c>
      <c r="B23" s="6" t="s">
        <v>16</v>
      </c>
      <c r="C23" s="6" t="s">
        <v>2900</v>
      </c>
      <c r="D23" s="6" t="s">
        <v>2901</v>
      </c>
      <c r="E23" s="6" t="s">
        <v>929</v>
      </c>
      <c r="F23" s="4" t="str">
        <f>HYPERLINK("https://drive.google.com/file/d/11FvDpei7o5RASyvn5yLRSEC9ZOcQYzNz/view?usp=drivesdk","Soni singh, अयोध्या")</f>
        <v>Soni singh, अयोध्या</v>
      </c>
    </row>
    <row r="24" spans="1:6" ht="14.25" x14ac:dyDescent="0.2">
      <c r="A24" s="6" t="s">
        <v>3013</v>
      </c>
      <c r="B24" s="6" t="s">
        <v>16</v>
      </c>
      <c r="C24" s="6" t="s">
        <v>3014</v>
      </c>
      <c r="D24" s="6" t="s">
        <v>3015</v>
      </c>
      <c r="E24" s="6" t="s">
        <v>929</v>
      </c>
      <c r="F24" s="4" t="str">
        <f>HYPERLINK("https://drive.google.com/file/d/1ErZLEdp1NRPQ8V1LSr75I3iSBcTTaoRi/view?usp=drivesdk","Lakshmi Devi, अयोध्या")</f>
        <v>Lakshmi Devi, अयोध्या</v>
      </c>
    </row>
    <row r="25" spans="1:6" ht="14.25" x14ac:dyDescent="0.2">
      <c r="A25" s="6" t="s">
        <v>42</v>
      </c>
      <c r="B25" s="6" t="s">
        <v>16</v>
      </c>
      <c r="C25" s="6" t="s">
        <v>43</v>
      </c>
      <c r="D25" s="6" t="s">
        <v>44</v>
      </c>
      <c r="E25" s="6" t="s">
        <v>45</v>
      </c>
      <c r="F25" s="4" t="str">
        <f>HYPERLINK("https://drive.google.com/file/d/1VRaYLzqegChx9om9mAmFjppipfxjs0fc/view?usp=drivesdk","Vimlesh Arya, अलीगढ़")</f>
        <v>Vimlesh Arya, अलीगढ़</v>
      </c>
    </row>
    <row r="26" spans="1:6" ht="14.25" x14ac:dyDescent="0.2">
      <c r="A26" s="6" t="s">
        <v>226</v>
      </c>
      <c r="B26" s="6" t="s">
        <v>16</v>
      </c>
      <c r="C26" s="6" t="s">
        <v>227</v>
      </c>
      <c r="D26" s="6" t="s">
        <v>228</v>
      </c>
      <c r="E26" s="6" t="s">
        <v>45</v>
      </c>
      <c r="F26" s="4" t="str">
        <f>HYPERLINK("https://drive.google.com/file/d/1ggA-IukrfvPP_RC7s-jk92zWuFNwzebg/view?usp=drivesdk","Meena Gupta, अलीगढ़")</f>
        <v>Meena Gupta, अलीगढ़</v>
      </c>
    </row>
    <row r="27" spans="1:6" ht="14.25" x14ac:dyDescent="0.2">
      <c r="A27" s="6" t="s">
        <v>248</v>
      </c>
      <c r="B27" s="6" t="s">
        <v>16</v>
      </c>
      <c r="C27" s="6" t="s">
        <v>249</v>
      </c>
      <c r="D27" s="6" t="s">
        <v>228</v>
      </c>
      <c r="E27" s="6" t="s">
        <v>45</v>
      </c>
      <c r="F27" s="4" t="str">
        <f>HYPERLINK("https://drive.google.com/file/d/1vcx4HVnY8hA2DT2AHtz_5wHxLEmyGyx2/view?usp=drivesdk","Priyanka Agrawal, अलीगढ़")</f>
        <v>Priyanka Agrawal, अलीगढ़</v>
      </c>
    </row>
    <row r="28" spans="1:6" ht="14.25" x14ac:dyDescent="0.2">
      <c r="A28" s="6" t="s">
        <v>283</v>
      </c>
      <c r="B28" s="6" t="s">
        <v>16</v>
      </c>
      <c r="C28" s="6" t="s">
        <v>284</v>
      </c>
      <c r="D28" s="6" t="s">
        <v>228</v>
      </c>
      <c r="E28" s="6" t="s">
        <v>45</v>
      </c>
      <c r="F28" s="4" t="str">
        <f>HYPERLINK("https://drive.google.com/file/d/16PoMzkQxKF5oqX0cesGCfpfJAOQ8WdHt/view?usp=drivesdk","Suraksha Gupta, अलीगढ़")</f>
        <v>Suraksha Gupta, अलीगढ़</v>
      </c>
    </row>
    <row r="29" spans="1:6" ht="14.25" x14ac:dyDescent="0.2">
      <c r="A29" s="6" t="s">
        <v>318</v>
      </c>
      <c r="B29" s="6" t="s">
        <v>16</v>
      </c>
      <c r="C29" s="6" t="s">
        <v>319</v>
      </c>
      <c r="D29" s="6" t="s">
        <v>228</v>
      </c>
      <c r="E29" s="6" t="s">
        <v>45</v>
      </c>
      <c r="F29" s="4" t="str">
        <f>HYPERLINK("https://drive.google.com/file/d/1sL_W_uUSPImWStqRiuYWzMB4dWoPvnff/view?usp=drivesdk","Malti Gautam, अलीगढ़")</f>
        <v>Malti Gautam, अलीगढ़</v>
      </c>
    </row>
    <row r="30" spans="1:6" ht="14.25" x14ac:dyDescent="0.2">
      <c r="A30" s="6" t="s">
        <v>322</v>
      </c>
      <c r="B30" s="6" t="s">
        <v>16</v>
      </c>
      <c r="C30" s="6" t="s">
        <v>323</v>
      </c>
      <c r="D30" s="6" t="s">
        <v>324</v>
      </c>
      <c r="E30" s="6" t="s">
        <v>45</v>
      </c>
      <c r="F30" s="4" t="str">
        <f>HYPERLINK("https://drive.google.com/file/d/14z-9gyiYl59vRCnnMmqqfAQx3NYn7nCV/view?usp=drivesdk","Rekha Rani Rajput, अलीगढ़")</f>
        <v>Rekha Rani Rajput, अलीगढ़</v>
      </c>
    </row>
    <row r="31" spans="1:6" ht="14.25" x14ac:dyDescent="0.2">
      <c r="A31" s="6" t="s">
        <v>366</v>
      </c>
      <c r="B31" s="6" t="s">
        <v>16</v>
      </c>
      <c r="C31" s="6" t="s">
        <v>367</v>
      </c>
      <c r="D31" s="6" t="s">
        <v>368</v>
      </c>
      <c r="E31" s="6" t="s">
        <v>45</v>
      </c>
      <c r="F31" s="4" t="str">
        <f>HYPERLINK("https://drive.google.com/file/d/1TFD8qi-EexVnAm-ydaC8ROiNmZHyYsDh/view?usp=drivesdk","Anita nimesh, अलीगढ़")</f>
        <v>Anita nimesh, अलीगढ़</v>
      </c>
    </row>
    <row r="32" spans="1:6" ht="14.25" x14ac:dyDescent="0.2">
      <c r="A32" s="6" t="s">
        <v>378</v>
      </c>
      <c r="B32" s="6" t="s">
        <v>16</v>
      </c>
      <c r="C32" s="6" t="s">
        <v>379</v>
      </c>
      <c r="D32" s="6" t="s">
        <v>380</v>
      </c>
      <c r="E32" s="6" t="s">
        <v>45</v>
      </c>
      <c r="F32" s="4" t="str">
        <f>HYPERLINK("https://drive.google.com/file/d/1QLrSF34fr5XPSIhQen09N_OBR1oukNKq/view?usp=drivesdk","Sunita Chaudhary, अलीगढ़")</f>
        <v>Sunita Chaudhary, अलीगढ़</v>
      </c>
    </row>
    <row r="33" spans="1:6" ht="14.25" x14ac:dyDescent="0.2">
      <c r="A33" s="6" t="s">
        <v>419</v>
      </c>
      <c r="B33" s="6" t="s">
        <v>16</v>
      </c>
      <c r="C33" s="6" t="s">
        <v>420</v>
      </c>
      <c r="D33" s="6" t="s">
        <v>421</v>
      </c>
      <c r="E33" s="6" t="s">
        <v>45</v>
      </c>
      <c r="F33" s="4" t="str">
        <f>HYPERLINK("https://drive.google.com/file/d/1yLkITQMrOwW2TcAyInQvNEyGhQVteGTB/view?usp=drivesdk","वर्षा श्रीवास्तव, अलीगढ़")</f>
        <v>वर्षा श्रीवास्तव, अलीगढ़</v>
      </c>
    </row>
    <row r="34" spans="1:6" ht="14.25" x14ac:dyDescent="0.2">
      <c r="A34" s="6" t="s">
        <v>459</v>
      </c>
      <c r="B34" s="6" t="s">
        <v>16</v>
      </c>
      <c r="C34" s="6" t="s">
        <v>460</v>
      </c>
      <c r="D34" s="6" t="s">
        <v>461</v>
      </c>
      <c r="E34" s="6" t="s">
        <v>45</v>
      </c>
      <c r="F34" s="4" t="str">
        <f>HYPERLINK("https://drive.google.com/file/d/1KmYVHszXbBLo5BNe57PPhbHkSeWDxh-q/view?usp=drivesdk","Preeti Sharma, अलीगढ़")</f>
        <v>Preeti Sharma, अलीगढ़</v>
      </c>
    </row>
    <row r="35" spans="1:6" ht="14.25" x14ac:dyDescent="0.2">
      <c r="A35" s="6" t="s">
        <v>475</v>
      </c>
      <c r="B35" s="6" t="s">
        <v>16</v>
      </c>
      <c r="C35" s="6" t="s">
        <v>476</v>
      </c>
      <c r="D35" s="6" t="s">
        <v>477</v>
      </c>
      <c r="E35" s="6" t="s">
        <v>45</v>
      </c>
      <c r="F35" s="4" t="str">
        <f>HYPERLINK("https://drive.google.com/file/d/1g6BNYTYfr-XyvoV9upsBP_8hbBH_r2dJ/view?usp=drivesdk","शालिनी सोलंकी, अलीगढ़")</f>
        <v>शालिनी सोलंकी, अलीगढ़</v>
      </c>
    </row>
    <row r="36" spans="1:6" ht="14.25" x14ac:dyDescent="0.2">
      <c r="A36" s="6" t="s">
        <v>493</v>
      </c>
      <c r="B36" s="6" t="s">
        <v>16</v>
      </c>
      <c r="C36" s="6" t="s">
        <v>494</v>
      </c>
      <c r="D36" s="6" t="s">
        <v>228</v>
      </c>
      <c r="E36" s="6" t="s">
        <v>45</v>
      </c>
      <c r="F36" s="4" t="str">
        <f>HYPERLINK("https://drive.google.com/file/d/1PqPIyXNGG9-40TpnHbpFf8o5UC5Lg5fH/view?usp=drivesdk","Netrabala Sharma, अलीगढ़")</f>
        <v>Netrabala Sharma, अलीगढ़</v>
      </c>
    </row>
    <row r="37" spans="1:6" ht="14.25" x14ac:dyDescent="0.2">
      <c r="A37" s="6" t="s">
        <v>506</v>
      </c>
      <c r="B37" s="6" t="s">
        <v>16</v>
      </c>
      <c r="C37" s="6" t="s">
        <v>507</v>
      </c>
      <c r="D37" s="6" t="s">
        <v>228</v>
      </c>
      <c r="E37" s="6" t="s">
        <v>45</v>
      </c>
      <c r="F37" s="4" t="str">
        <f>HYPERLINK("https://drive.google.com/file/d/10TuV3255jDHxZncScEH4NR-R5zLbM8ej/view?usp=drivesdk","Sunita saxena, अलीगढ़")</f>
        <v>Sunita saxena, अलीगढ़</v>
      </c>
    </row>
    <row r="38" spans="1:6" ht="14.25" x14ac:dyDescent="0.2">
      <c r="A38" s="6" t="s">
        <v>523</v>
      </c>
      <c r="B38" s="6" t="s">
        <v>16</v>
      </c>
      <c r="C38" s="6" t="s">
        <v>524</v>
      </c>
      <c r="D38" s="6" t="s">
        <v>44</v>
      </c>
      <c r="E38" s="6" t="s">
        <v>45</v>
      </c>
      <c r="F38" s="4" t="str">
        <f>HYPERLINK("https://drive.google.com/file/d/1dMZKle3ilJB3GTYVdws27B9rDjRBeQVN/view?usp=drivesdk","भूषण कुमारी, अलीगढ़")</f>
        <v>भूषण कुमारी, अलीगढ़</v>
      </c>
    </row>
    <row r="39" spans="1:6" ht="14.25" x14ac:dyDescent="0.2">
      <c r="A39" s="6" t="s">
        <v>533</v>
      </c>
      <c r="B39" s="6" t="s">
        <v>16</v>
      </c>
      <c r="C39" s="6" t="s">
        <v>534</v>
      </c>
      <c r="D39" s="6" t="s">
        <v>421</v>
      </c>
      <c r="E39" s="6" t="s">
        <v>45</v>
      </c>
      <c r="F39" s="4" t="str">
        <f>HYPERLINK("https://drive.google.com/file/d/1LR2OL6R41Js92N01dZrbqfny77YrrulY/view?usp=drivesdk","ज्योति शर्मा, अलीगढ़")</f>
        <v>ज्योति शर्मा, अलीगढ़</v>
      </c>
    </row>
    <row r="40" spans="1:6" ht="14.25" x14ac:dyDescent="0.2">
      <c r="A40" s="6" t="s">
        <v>545</v>
      </c>
      <c r="B40" s="6" t="s">
        <v>16</v>
      </c>
      <c r="C40" s="6" t="s">
        <v>319</v>
      </c>
      <c r="D40" s="6" t="s">
        <v>228</v>
      </c>
      <c r="E40" s="6" t="s">
        <v>45</v>
      </c>
      <c r="F40" s="4" t="str">
        <f>HYPERLINK("https://drive.google.com/file/d/1no0vBsn44kBj4eXpq2jv67DhIJoL8nRh/view?usp=drivesdk","Razia Begum, अलीगढ़")</f>
        <v>Razia Begum, अलीगढ़</v>
      </c>
    </row>
    <row r="41" spans="1:6" ht="14.25" x14ac:dyDescent="0.2">
      <c r="A41" s="6" t="s">
        <v>1026</v>
      </c>
      <c r="B41" s="6" t="s">
        <v>16</v>
      </c>
      <c r="C41" s="6" t="s">
        <v>1027</v>
      </c>
      <c r="D41" s="6" t="s">
        <v>421</v>
      </c>
      <c r="E41" s="6" t="s">
        <v>45</v>
      </c>
      <c r="F41" s="4" t="str">
        <f>HYPERLINK("https://drive.google.com/file/d/11k-kCCxv2U1Jh33mkK3LtA4xGLRHJIO7/view?usp=drivesdk","पुष्पा शर्मा, अलीगढ़")</f>
        <v>पुष्पा शर्मा, अलीगढ़</v>
      </c>
    </row>
    <row r="42" spans="1:6" ht="14.25" x14ac:dyDescent="0.2">
      <c r="A42" s="6" t="s">
        <v>1026</v>
      </c>
      <c r="B42" s="6" t="s">
        <v>16</v>
      </c>
      <c r="C42" s="6" t="s">
        <v>1027</v>
      </c>
      <c r="D42" s="6" t="s">
        <v>1028</v>
      </c>
      <c r="E42" s="6" t="s">
        <v>45</v>
      </c>
      <c r="F42" s="4" t="str">
        <f>HYPERLINK("https://drive.google.com/file/d/1-WATXlhWAf2c-bCW7UZfAmWCKcxl82al/view?usp=drivesdk","पुष्पा शर्मा, अलीगढ़")</f>
        <v>पुष्पा शर्मा, अलीगढ़</v>
      </c>
    </row>
    <row r="43" spans="1:6" ht="14.25" x14ac:dyDescent="0.2">
      <c r="A43" s="6" t="s">
        <v>1699</v>
      </c>
      <c r="B43" s="6" t="s">
        <v>16</v>
      </c>
      <c r="C43" s="6" t="s">
        <v>1700</v>
      </c>
      <c r="D43" s="6" t="s">
        <v>1701</v>
      </c>
      <c r="E43" s="6" t="s">
        <v>45</v>
      </c>
      <c r="F43" s="4" t="str">
        <f>HYPERLINK("https://drive.google.com/file/d/1TF6_5tJ_Vx_JHMuBcsdQXs0yJJbSxF95/view?usp=drivesdk","कविता गुप्ता, अलीगढ़")</f>
        <v>कविता गुप्ता, अलीगढ़</v>
      </c>
    </row>
    <row r="44" spans="1:6" ht="14.25" x14ac:dyDescent="0.2">
      <c r="A44" s="6" t="s">
        <v>1702</v>
      </c>
      <c r="B44" s="6" t="s">
        <v>281</v>
      </c>
      <c r="C44" s="6" t="s">
        <v>1703</v>
      </c>
      <c r="D44" s="6" t="s">
        <v>1701</v>
      </c>
      <c r="E44" s="6" t="s">
        <v>45</v>
      </c>
      <c r="F44" s="4" t="str">
        <f>HYPERLINK("https://drive.google.com/file/d/1QHuYJ0Aa_tslCh-MHL1c_Ne21b8usmNX/view?usp=drivesdk","बलजीत सिंह, अलीगढ़")</f>
        <v>बलजीत सिंह, अलीगढ़</v>
      </c>
    </row>
    <row r="45" spans="1:6" ht="14.25" x14ac:dyDescent="0.2">
      <c r="A45" s="6" t="s">
        <v>1814</v>
      </c>
      <c r="B45" s="6" t="s">
        <v>16</v>
      </c>
      <c r="C45" s="6" t="s">
        <v>1815</v>
      </c>
      <c r="D45" s="6" t="s">
        <v>228</v>
      </c>
      <c r="E45" s="6" t="s">
        <v>45</v>
      </c>
      <c r="F45" s="4" t="str">
        <f>HYPERLINK("https://drive.google.com/file/d/1mIfEh-18vt7Y9_IayskF3kpxp8dl_5Py/view?usp=drivesdk","Mamta Jain, अलीगढ़")</f>
        <v>Mamta Jain, अलीगढ़</v>
      </c>
    </row>
    <row r="46" spans="1:6" ht="14.25" x14ac:dyDescent="0.2">
      <c r="A46" s="6" t="s">
        <v>1829</v>
      </c>
      <c r="B46" s="6" t="s">
        <v>16</v>
      </c>
      <c r="C46" s="6" t="s">
        <v>319</v>
      </c>
      <c r="D46" s="6" t="s">
        <v>228</v>
      </c>
      <c r="E46" s="6" t="s">
        <v>45</v>
      </c>
      <c r="F46" s="4" t="str">
        <f>HYPERLINK("https://drive.google.com/file/d/1PcxHvPX_FB3YZhW2zM5uZx2_WW2PI04Y/view?usp=drivesdk","Manju Singh Jaudon, अलीगढ़")</f>
        <v>Manju Singh Jaudon, अलीगढ़</v>
      </c>
    </row>
    <row r="47" spans="1:6" ht="14.25" x14ac:dyDescent="0.2">
      <c r="A47" s="6" t="s">
        <v>1940</v>
      </c>
      <c r="B47" s="6" t="s">
        <v>16</v>
      </c>
      <c r="C47" s="6" t="s">
        <v>1941</v>
      </c>
      <c r="D47" s="6" t="s">
        <v>1942</v>
      </c>
      <c r="E47" s="6" t="s">
        <v>45</v>
      </c>
      <c r="F47" s="4" t="str">
        <f>HYPERLINK("https://drive.google.com/file/d/19c7heslunkULsiTvRYpvVwsBU11wo_Dd/view?usp=drivesdk","Neelam, अलीगढ़")</f>
        <v>Neelam, अलीगढ़</v>
      </c>
    </row>
    <row r="48" spans="1:6" ht="14.25" x14ac:dyDescent="0.2">
      <c r="A48" s="6" t="s">
        <v>2154</v>
      </c>
      <c r="B48" s="6" t="s">
        <v>16</v>
      </c>
      <c r="C48" s="6" t="s">
        <v>2155</v>
      </c>
      <c r="D48" s="6" t="s">
        <v>477</v>
      </c>
      <c r="E48" s="6" t="s">
        <v>45</v>
      </c>
      <c r="F48" s="4" t="str">
        <f>HYPERLINK("https://drive.google.com/file/d/1V1wlDA-mGSIM-GyL-lDBz89WwktUi6Nl/view?usp=drivesdk","Poonam Gupta, अलीगढ़")</f>
        <v>Poonam Gupta, अलीगढ़</v>
      </c>
    </row>
    <row r="49" spans="1:6" ht="14.25" x14ac:dyDescent="0.2">
      <c r="A49" s="6" t="s">
        <v>2287</v>
      </c>
      <c r="B49" s="6" t="s">
        <v>16</v>
      </c>
      <c r="C49" s="6" t="s">
        <v>2288</v>
      </c>
      <c r="D49" s="6" t="s">
        <v>2289</v>
      </c>
      <c r="E49" s="6" t="s">
        <v>45</v>
      </c>
      <c r="F49" s="4" t="str">
        <f>HYPERLINK("https://drive.google.com/file/d/1l82Pqw9p0SUIUUhfzlYPnaht1JozlXJk/view?usp=drivesdk","RAFAT JAHAN, अलीगढ़")</f>
        <v>RAFAT JAHAN, अलीगढ़</v>
      </c>
    </row>
    <row r="50" spans="1:6" ht="14.25" x14ac:dyDescent="0.2">
      <c r="A50" s="6" t="s">
        <v>2482</v>
      </c>
      <c r="B50" s="6" t="s">
        <v>16</v>
      </c>
      <c r="C50" s="6" t="s">
        <v>2483</v>
      </c>
      <c r="D50" s="6" t="s">
        <v>324</v>
      </c>
      <c r="E50" s="6" t="s">
        <v>45</v>
      </c>
      <c r="F50" s="4" t="str">
        <f>HYPERLINK("https://drive.google.com/file/d/1WapozQbCb_ZkpCvL6HJlfjsXiMrUsHAK/view?usp=drivesdk","Rupesh Rajoria, अलीगढ़")</f>
        <v>Rupesh Rajoria, अलीगढ़</v>
      </c>
    </row>
    <row r="51" spans="1:6" ht="14.25" x14ac:dyDescent="0.2">
      <c r="A51" s="6" t="s">
        <v>2742</v>
      </c>
      <c r="B51" s="6" t="s">
        <v>16</v>
      </c>
      <c r="C51" s="6" t="s">
        <v>2743</v>
      </c>
      <c r="D51" s="6" t="s">
        <v>324</v>
      </c>
      <c r="E51" s="6" t="s">
        <v>45</v>
      </c>
      <c r="F51" s="4" t="str">
        <f>HYPERLINK("https://drive.google.com/file/d/1oCMgZdvuol40FG3PAqKZMrDGlMGA_y-9/view?usp=drivesdk","Sapna Rani, अलीगढ़")</f>
        <v>Sapna Rani, अलीगढ़</v>
      </c>
    </row>
    <row r="52" spans="1:6" ht="14.25" x14ac:dyDescent="0.2">
      <c r="A52" s="6" t="s">
        <v>2742</v>
      </c>
      <c r="B52" s="6" t="s">
        <v>16</v>
      </c>
      <c r="C52" s="6" t="s">
        <v>2743</v>
      </c>
      <c r="D52" s="6" t="s">
        <v>324</v>
      </c>
      <c r="E52" s="6" t="s">
        <v>45</v>
      </c>
      <c r="F52" s="4" t="str">
        <f>HYPERLINK("https://drive.google.com/file/d/1EPhds0bykzDKqWN0qivVfQWFkIevFUqk/view?usp=drivesdk","Sapna Rani, अलीगढ़")</f>
        <v>Sapna Rani, अलीगढ़</v>
      </c>
    </row>
    <row r="53" spans="1:6" ht="14.25" x14ac:dyDescent="0.2">
      <c r="A53" s="6" t="s">
        <v>135</v>
      </c>
      <c r="B53" s="6" t="s">
        <v>16</v>
      </c>
      <c r="C53" s="6" t="s">
        <v>136</v>
      </c>
      <c r="D53" s="6" t="s">
        <v>137</v>
      </c>
      <c r="E53" s="6" t="s">
        <v>138</v>
      </c>
      <c r="F53" s="4" t="str">
        <f>HYPERLINK("https://drive.google.com/file/d/1k7S2YDP-icz7ojMNLO3QlkM4h5qp9GGb/view?usp=drivesdk","उजाला खत्री, आगरा")</f>
        <v>उजाला खत्री, आगरा</v>
      </c>
    </row>
    <row r="54" spans="1:6" ht="14.25" x14ac:dyDescent="0.2">
      <c r="A54" s="6" t="s">
        <v>286</v>
      </c>
      <c r="B54" s="6" t="s">
        <v>7</v>
      </c>
      <c r="C54" s="6" t="s">
        <v>287</v>
      </c>
      <c r="D54" s="6" t="s">
        <v>288</v>
      </c>
      <c r="E54" s="6" t="s">
        <v>138</v>
      </c>
      <c r="F54" s="4" t="str">
        <f>HYPERLINK("https://drive.google.com/file/d/1J3QkMnNqzg9N_idRfN1OMZpWw3fA134Y/view?usp=drivesdk","सोहम गुप्ता, आगरा")</f>
        <v>सोहम गुप्ता, आगरा</v>
      </c>
    </row>
    <row r="55" spans="1:6" ht="14.25" x14ac:dyDescent="0.2">
      <c r="A55" s="6" t="s">
        <v>325</v>
      </c>
      <c r="B55" s="6" t="s">
        <v>16</v>
      </c>
      <c r="C55" s="6" t="s">
        <v>326</v>
      </c>
      <c r="D55" s="6" t="s">
        <v>327</v>
      </c>
      <c r="E55" s="6" t="s">
        <v>138</v>
      </c>
      <c r="F55" s="4" t="str">
        <f>HYPERLINK("https://drive.google.com/file/d/1Xy27xQLPRSjtEZ0RlPZZhS2c8QZJuyJ1/view?usp=drivesdk","Nargis sultan, आगरा")</f>
        <v>Nargis sultan, आगरा</v>
      </c>
    </row>
    <row r="56" spans="1:6" ht="14.25" x14ac:dyDescent="0.2">
      <c r="A56" s="6" t="s">
        <v>369</v>
      </c>
      <c r="B56" s="6" t="s">
        <v>16</v>
      </c>
      <c r="C56" s="6" t="s">
        <v>370</v>
      </c>
      <c r="D56" s="6" t="s">
        <v>137</v>
      </c>
      <c r="E56" s="6" t="s">
        <v>138</v>
      </c>
      <c r="F56" s="4" t="str">
        <f>HYPERLINK("https://drive.google.com/file/d/1xunh3IjQ4B-dpPpt9yIyxj1AAP3k5TXg/view?usp=drivesdk","डॉ हिमांशु अग्रवाल, आगरा")</f>
        <v>डॉ हिमांशु अग्रवाल, आगरा</v>
      </c>
    </row>
    <row r="57" spans="1:6" ht="14.25" x14ac:dyDescent="0.2">
      <c r="A57" s="6" t="s">
        <v>538</v>
      </c>
      <c r="B57" s="6" t="s">
        <v>7</v>
      </c>
      <c r="C57" s="6" t="s">
        <v>539</v>
      </c>
      <c r="D57" s="6" t="s">
        <v>225</v>
      </c>
      <c r="E57" s="6" t="s">
        <v>138</v>
      </c>
      <c r="F57" s="4" t="str">
        <f>HYPERLINK("https://drive.google.com/file/d/1ZgcZigNrP16KXr3E_e_3sKekFe0YcTQk/view?usp=drivesdk","अनिका गुप्ता, आगरा")</f>
        <v>अनिका गुप्ता, आगरा</v>
      </c>
    </row>
    <row r="58" spans="1:6" ht="14.25" x14ac:dyDescent="0.2">
      <c r="A58" s="6" t="s">
        <v>1175</v>
      </c>
      <c r="B58" s="6" t="s">
        <v>16</v>
      </c>
      <c r="C58" s="6" t="s">
        <v>1176</v>
      </c>
      <c r="D58" s="6" t="s">
        <v>1177</v>
      </c>
      <c r="E58" s="6" t="s">
        <v>138</v>
      </c>
      <c r="F58" s="4" t="str">
        <f>HYPERLINK("https://drive.google.com/file/d/1yRlyfGHlvNmhGWK_BXAiKWR-lRGWNxUX/view?usp=drivesdk","Deepa Grover, आगरा")</f>
        <v>Deepa Grover, आगरा</v>
      </c>
    </row>
    <row r="59" spans="1:6" ht="14.25" x14ac:dyDescent="0.2">
      <c r="A59" s="6" t="s">
        <v>1431</v>
      </c>
      <c r="B59" s="6" t="s">
        <v>16</v>
      </c>
      <c r="C59" s="6" t="s">
        <v>1432</v>
      </c>
      <c r="D59" s="6" t="s">
        <v>1433</v>
      </c>
      <c r="E59" s="6" t="s">
        <v>138</v>
      </c>
      <c r="F59" s="4" t="str">
        <f>HYPERLINK("https://drive.google.com/file/d/1iLlA2sKo-zIfJ4amt99ismYv9wUt0MSx/view?usp=drivesdk","Hari chand, आगरा")</f>
        <v>Hari chand, आगरा</v>
      </c>
    </row>
    <row r="60" spans="1:6" ht="14.25" x14ac:dyDescent="0.2">
      <c r="A60" s="6" t="s">
        <v>1560</v>
      </c>
      <c r="B60" s="6" t="s">
        <v>16</v>
      </c>
      <c r="C60" s="6" t="s">
        <v>1561</v>
      </c>
      <c r="D60" s="6" t="s">
        <v>137</v>
      </c>
      <c r="E60" s="6" t="s">
        <v>138</v>
      </c>
      <c r="F60" s="4" t="str">
        <f>HYPERLINK("https://drive.google.com/file/d/11kAhMJqdFVmfh7TOuKe5VTEOSZfL9TP0/view?usp=drivesdk","संदीप कुमार शर्मा, आगरा")</f>
        <v>संदीप कुमार शर्मा, आगरा</v>
      </c>
    </row>
    <row r="61" spans="1:6" ht="14.25" x14ac:dyDescent="0.2">
      <c r="A61" s="6" t="s">
        <v>325</v>
      </c>
      <c r="B61" s="6" t="s">
        <v>16</v>
      </c>
      <c r="C61" s="6" t="s">
        <v>326</v>
      </c>
      <c r="D61" s="6" t="s">
        <v>1924</v>
      </c>
      <c r="E61" s="6" t="s">
        <v>138</v>
      </c>
      <c r="F61" s="4" t="str">
        <f>HYPERLINK("https://drive.google.com/file/d/1PqWeHfbo28lBjjQCqIYPrm9psMP45IU4/view?usp=drivesdk","Nargis sultan, आगरा")</f>
        <v>Nargis sultan, आगरा</v>
      </c>
    </row>
    <row r="62" spans="1:6" ht="14.25" x14ac:dyDescent="0.2">
      <c r="A62" s="6" t="s">
        <v>2235</v>
      </c>
      <c r="B62" s="6" t="s">
        <v>16</v>
      </c>
      <c r="C62" s="6" t="s">
        <v>2236</v>
      </c>
      <c r="D62" s="6" t="s">
        <v>2237</v>
      </c>
      <c r="E62" s="6" t="s">
        <v>138</v>
      </c>
      <c r="F62" s="4" t="str">
        <f>HYPERLINK("https://drive.google.com/file/d/1lnMK10o8mCvgesQH70IpsHffUEfSJH6X/view?usp=drivesdk","मधु चौरसिया, आगरा")</f>
        <v>मधु चौरसिया, आगरा</v>
      </c>
    </row>
    <row r="63" spans="1:6" ht="14.25" x14ac:dyDescent="0.2">
      <c r="A63" s="6" t="s">
        <v>2238</v>
      </c>
      <c r="B63" s="6" t="s">
        <v>7</v>
      </c>
      <c r="C63" s="6" t="s">
        <v>2239</v>
      </c>
      <c r="D63" s="6" t="s">
        <v>2240</v>
      </c>
      <c r="E63" s="6" t="s">
        <v>138</v>
      </c>
      <c r="F63" s="4" t="str">
        <f>HYPERLINK("https://drive.google.com/file/d/1n-y15ctNQZXB8Htk9RXyloX14TVgEbwP/view?usp=drivesdk","Shivam, आगरा")</f>
        <v>Shivam, आगरा</v>
      </c>
    </row>
    <row r="64" spans="1:6" ht="14.25" x14ac:dyDescent="0.2">
      <c r="A64" s="6" t="s">
        <v>2241</v>
      </c>
      <c r="B64" s="6" t="s">
        <v>7</v>
      </c>
      <c r="C64" s="6" t="s">
        <v>2242</v>
      </c>
      <c r="D64" s="6" t="s">
        <v>2243</v>
      </c>
      <c r="E64" s="6" t="s">
        <v>138</v>
      </c>
      <c r="F64" s="4" t="str">
        <f>HYPERLINK("https://drive.google.com/file/d/1ogxnxu_-tPyyhRJIaKoq5UABCZ3yu5GI/view?usp=drivesdk","Rahul, आगरा")</f>
        <v>Rahul, आगरा</v>
      </c>
    </row>
    <row r="65" spans="1:6" ht="14.25" x14ac:dyDescent="0.2">
      <c r="A65" s="6" t="s">
        <v>2244</v>
      </c>
      <c r="B65" s="6" t="s">
        <v>16</v>
      </c>
      <c r="C65" s="6" t="s">
        <v>2245</v>
      </c>
      <c r="D65" s="6" t="s">
        <v>137</v>
      </c>
      <c r="E65" s="6" t="s">
        <v>138</v>
      </c>
      <c r="F65" s="4" t="str">
        <f>HYPERLINK("https://drive.google.com/file/d/1p9JtHdnyqrHqPFcYRCMTwbCHkjHHeq1U/view?usp=drivesdk","Priyanka Gautam, आगरा")</f>
        <v>Priyanka Gautam, आगरा</v>
      </c>
    </row>
    <row r="66" spans="1:6" ht="14.25" x14ac:dyDescent="0.2">
      <c r="A66" s="6" t="s">
        <v>2246</v>
      </c>
      <c r="B66" s="6" t="s">
        <v>16</v>
      </c>
      <c r="C66" s="6" t="s">
        <v>2245</v>
      </c>
      <c r="D66" s="6" t="s">
        <v>137</v>
      </c>
      <c r="E66" s="6" t="s">
        <v>138</v>
      </c>
      <c r="F66" s="4" t="str">
        <f>HYPERLINK("https://drive.google.com/file/d/16YErAONQnCyZnINsscuFr1FOUl2ejSJZ/view?usp=drivesdk","अंजू, आगरा")</f>
        <v>अंजू, आगरा</v>
      </c>
    </row>
    <row r="67" spans="1:6" ht="14.25" x14ac:dyDescent="0.2">
      <c r="A67" s="6" t="s">
        <v>2247</v>
      </c>
      <c r="B67" s="6" t="s">
        <v>16</v>
      </c>
      <c r="C67" s="6" t="s">
        <v>2245</v>
      </c>
      <c r="D67" s="6" t="s">
        <v>137</v>
      </c>
      <c r="E67" s="6" t="s">
        <v>138</v>
      </c>
      <c r="F67" s="4" t="str">
        <f>HYPERLINK("https://drive.google.com/file/d/1VyOR33RpsR_hD5Q88SRF_mnjxnO2Qs_t/view?usp=drivesdk","Prerna Gupta, आगरा")</f>
        <v>Prerna Gupta, आगरा</v>
      </c>
    </row>
    <row r="68" spans="1:6" ht="14.25" x14ac:dyDescent="0.2">
      <c r="A68" s="6" t="s">
        <v>2248</v>
      </c>
      <c r="B68" s="6" t="s">
        <v>16</v>
      </c>
      <c r="C68" s="6" t="s">
        <v>2245</v>
      </c>
      <c r="D68" s="6" t="s">
        <v>137</v>
      </c>
      <c r="E68" s="6" t="s">
        <v>138</v>
      </c>
      <c r="F68" s="4" t="str">
        <f>HYPERLINK("https://drive.google.com/file/d/1keYm6LA44tBXNcuV8Uj-w3hPO03IHu4A/view?usp=drivesdk","पूर्णिमा दीक्षित, आगरा")</f>
        <v>पूर्णिमा दीक्षित, आगरा</v>
      </c>
    </row>
    <row r="69" spans="1:6" ht="14.25" x14ac:dyDescent="0.2">
      <c r="A69" s="6" t="s">
        <v>2249</v>
      </c>
      <c r="B69" s="6" t="s">
        <v>16</v>
      </c>
      <c r="C69" s="6" t="s">
        <v>2250</v>
      </c>
      <c r="D69" s="6" t="s">
        <v>137</v>
      </c>
      <c r="E69" s="6" t="s">
        <v>138</v>
      </c>
      <c r="F69" s="4" t="str">
        <f>HYPERLINK("https://drive.google.com/file/d/1Un59mQ9U_9LPbFJYNGcdNFyhOmcu4C3L/view?usp=drivesdk","सपना कुमारी, आगरा")</f>
        <v>सपना कुमारी, आगरा</v>
      </c>
    </row>
    <row r="70" spans="1:6" ht="14.25" x14ac:dyDescent="0.2">
      <c r="A70" s="6" t="s">
        <v>2251</v>
      </c>
      <c r="B70" s="6" t="s">
        <v>16</v>
      </c>
      <c r="C70" s="6" t="s">
        <v>2245</v>
      </c>
      <c r="D70" s="6" t="s">
        <v>137</v>
      </c>
      <c r="E70" s="6" t="s">
        <v>138</v>
      </c>
      <c r="F70" s="4" t="str">
        <f>HYPERLINK("https://drive.google.com/file/d/1SL1MDuIKCDMRe21Xjk6uLPV1ZLIrgNQ0/view?usp=drivesdk","Anuradha Vimal, आगरा")</f>
        <v>Anuradha Vimal, आगरा</v>
      </c>
    </row>
    <row r="71" spans="1:6" ht="14.25" x14ac:dyDescent="0.2">
      <c r="A71" s="6" t="s">
        <v>2252</v>
      </c>
      <c r="B71" s="6" t="s">
        <v>16</v>
      </c>
      <c r="C71" s="6" t="s">
        <v>2253</v>
      </c>
      <c r="D71" s="6" t="s">
        <v>2254</v>
      </c>
      <c r="E71" s="6" t="s">
        <v>138</v>
      </c>
      <c r="F71" s="4" t="str">
        <f>HYPERLINK("https://drive.google.com/file/d/1jpIP2QIhRZpgmS7umwAwsndK5PmjiY4E/view?usp=drivesdk","Deepa Khandelwal, आगरा")</f>
        <v>Deepa Khandelwal, आगरा</v>
      </c>
    </row>
    <row r="72" spans="1:6" ht="14.25" x14ac:dyDescent="0.2">
      <c r="A72" s="6" t="s">
        <v>2255</v>
      </c>
      <c r="B72" s="6" t="s">
        <v>16</v>
      </c>
      <c r="C72" s="6" t="s">
        <v>2256</v>
      </c>
      <c r="D72" s="6" t="s">
        <v>2257</v>
      </c>
      <c r="E72" s="6" t="s">
        <v>138</v>
      </c>
      <c r="F72" s="4" t="str">
        <f>HYPERLINK("https://drive.google.com/file/d/1ZVukyJb5S21E_oV5OBUGRALze8DLBUdu/view?usp=drivesdk","Anuradha Senger, आगरा")</f>
        <v>Anuradha Senger, आगरा</v>
      </c>
    </row>
    <row r="73" spans="1:6" ht="14.25" x14ac:dyDescent="0.2">
      <c r="A73" s="6" t="s">
        <v>2872</v>
      </c>
      <c r="B73" s="6" t="s">
        <v>16</v>
      </c>
      <c r="C73" s="6" t="s">
        <v>2873</v>
      </c>
      <c r="D73" s="6" t="s">
        <v>2874</v>
      </c>
      <c r="E73" s="6" t="s">
        <v>138</v>
      </c>
      <c r="F73" s="4" t="str">
        <f>HYPERLINK("https://drive.google.com/file/d/1ogR2sdt6u_wGqwnb9jDn74NWGSaIubuZ/view?usp=drivesdk","SHYAM SUNDER BHATIA, आगरा")</f>
        <v>SHYAM SUNDER BHATIA, आगरा</v>
      </c>
    </row>
    <row r="74" spans="1:6" ht="14.25" x14ac:dyDescent="0.2">
      <c r="A74" s="6" t="s">
        <v>6</v>
      </c>
      <c r="B74" s="6" t="s">
        <v>7</v>
      </c>
      <c r="C74" s="6" t="s">
        <v>8</v>
      </c>
      <c r="D74" s="6" t="s">
        <v>9</v>
      </c>
      <c r="E74" s="6" t="s">
        <v>10</v>
      </c>
      <c r="F74" s="4" t="str">
        <f>HYPERLINK("https://drive.google.com/file/d/1z_f4I4DIR3U4Xud9Kl3WJkQZQhg-9ltw/view?usp=drivesdk","Parth Kulshreshtha, इटावा")</f>
        <v>Parth Kulshreshtha, इटावा</v>
      </c>
    </row>
    <row r="75" spans="1:6" ht="14.25" x14ac:dyDescent="0.2">
      <c r="A75" s="6" t="s">
        <v>19</v>
      </c>
      <c r="B75" s="6" t="s">
        <v>16</v>
      </c>
      <c r="C75" s="6" t="s">
        <v>20</v>
      </c>
      <c r="D75" s="6" t="s">
        <v>21</v>
      </c>
      <c r="E75" s="6" t="s">
        <v>10</v>
      </c>
      <c r="F75" s="4" t="str">
        <f>HYPERLINK("https://drive.google.com/file/d/1USJI7Yle75qmRD4FC_jANovr7lr-wSIg/view?usp=drivesdk","राम जी शर्मा, इटावा")</f>
        <v>राम जी शर्मा, इटावा</v>
      </c>
    </row>
    <row r="76" spans="1:6" ht="14.25" x14ac:dyDescent="0.2">
      <c r="A76" s="6" t="s">
        <v>22</v>
      </c>
      <c r="B76" s="6" t="s">
        <v>16</v>
      </c>
      <c r="C76" s="6" t="s">
        <v>23</v>
      </c>
      <c r="D76" s="6" t="s">
        <v>21</v>
      </c>
      <c r="E76" s="6" t="s">
        <v>10</v>
      </c>
      <c r="F76" s="4" t="str">
        <f>HYPERLINK("https://drive.google.com/file/d/1mhGzcBeQFhub50e1aZQAUwPKhZ_8j1Wq/view?usp=drivesdk","आकाश गर्ग, इटावा")</f>
        <v>आकाश गर्ग, इटावा</v>
      </c>
    </row>
    <row r="77" spans="1:6" ht="14.25" x14ac:dyDescent="0.2">
      <c r="A77" s="6" t="s">
        <v>28</v>
      </c>
      <c r="B77" s="6" t="s">
        <v>7</v>
      </c>
      <c r="C77" s="6" t="s">
        <v>29</v>
      </c>
      <c r="D77" s="6" t="s">
        <v>9</v>
      </c>
      <c r="E77" s="6" t="s">
        <v>10</v>
      </c>
      <c r="F77" s="4" t="str">
        <f>HYPERLINK("https://drive.google.com/file/d/1xCWA8wNt2L0zZyLe8hHx7FtgfCzQLouN/view?usp=drivesdk","Adrika Pandey, इटावा")</f>
        <v>Adrika Pandey, इटावा</v>
      </c>
    </row>
    <row r="78" spans="1:6" ht="14.25" x14ac:dyDescent="0.2">
      <c r="A78" s="6" t="s">
        <v>30</v>
      </c>
      <c r="B78" s="6" t="s">
        <v>7</v>
      </c>
      <c r="C78" s="6" t="s">
        <v>29</v>
      </c>
      <c r="D78" s="6" t="s">
        <v>9</v>
      </c>
      <c r="E78" s="6" t="s">
        <v>10</v>
      </c>
      <c r="F78" s="4" t="str">
        <f>HYPERLINK("https://drive.google.com/file/d/1WxkxAk3gF5iq1InuXc1vvqPieO1WSVGA/view?usp=drivesdk","Yask Mishra, इटावा")</f>
        <v>Yask Mishra, इटावा</v>
      </c>
    </row>
    <row r="79" spans="1:6" ht="14.25" x14ac:dyDescent="0.2">
      <c r="A79" s="6" t="s">
        <v>31</v>
      </c>
      <c r="B79" s="6" t="s">
        <v>32</v>
      </c>
      <c r="C79" s="6" t="s">
        <v>33</v>
      </c>
      <c r="D79" s="6" t="s">
        <v>9</v>
      </c>
      <c r="E79" s="6" t="s">
        <v>10</v>
      </c>
      <c r="F79" s="4" t="str">
        <f>HYPERLINK("https://drive.google.com/file/d/1kryLGxn0a14tbdWHfa5LdrsDd6x4TX3c/view?usp=drivesdk","Navneet Kulshreshtha, इटावा")</f>
        <v>Navneet Kulshreshtha, इटावा</v>
      </c>
    </row>
    <row r="80" spans="1:6" ht="14.25" x14ac:dyDescent="0.2">
      <c r="A80" s="6" t="s">
        <v>38</v>
      </c>
      <c r="B80" s="6" t="s">
        <v>7</v>
      </c>
      <c r="C80" s="6" t="s">
        <v>39</v>
      </c>
      <c r="D80" s="6" t="s">
        <v>9</v>
      </c>
      <c r="E80" s="6" t="s">
        <v>10</v>
      </c>
      <c r="F80" s="4" t="str">
        <f>HYPERLINK("https://drive.google.com/file/d/1tI0EofPvsW45M5uJ7Za5VUUNjRM67Qu8/view?usp=drivesdk","Devansh Kulshreshtha, इटावा")</f>
        <v>Devansh Kulshreshtha, इटावा</v>
      </c>
    </row>
    <row r="81" spans="1:6" ht="14.25" x14ac:dyDescent="0.2">
      <c r="A81" s="6" t="s">
        <v>40</v>
      </c>
      <c r="B81" s="6" t="s">
        <v>7</v>
      </c>
      <c r="C81" s="6" t="s">
        <v>41</v>
      </c>
      <c r="D81" s="6" t="s">
        <v>9</v>
      </c>
      <c r="E81" s="6" t="s">
        <v>10</v>
      </c>
      <c r="F81" s="4" t="str">
        <f>HYPERLINK("https://drive.google.com/file/d/1H_6zbq2C_cfhFhcX6mHFMEAiaFE7nK8p/view?usp=drivesdk","Panshul Sharma, इटावा")</f>
        <v>Panshul Sharma, इटावा</v>
      </c>
    </row>
    <row r="82" spans="1:6" ht="14.25" x14ac:dyDescent="0.2">
      <c r="A82" s="6" t="s">
        <v>86</v>
      </c>
      <c r="B82" s="6" t="s">
        <v>16</v>
      </c>
      <c r="C82" s="6" t="s">
        <v>87</v>
      </c>
      <c r="D82" s="6" t="s">
        <v>9</v>
      </c>
      <c r="E82" s="6" t="s">
        <v>10</v>
      </c>
      <c r="F82" s="4" t="str">
        <f>HYPERLINK("https://drive.google.com/file/d/1B_q5OKo3o94C2gmjjSYDZZaK7PBESIMg/view?usp=drivesdk","Mrs Nidhi Gupta, इटावा")</f>
        <v>Mrs Nidhi Gupta, इटावा</v>
      </c>
    </row>
    <row r="83" spans="1:6" ht="14.25" x14ac:dyDescent="0.2">
      <c r="A83" s="6" t="s">
        <v>129</v>
      </c>
      <c r="B83" s="6" t="s">
        <v>16</v>
      </c>
      <c r="C83" s="6" t="s">
        <v>130</v>
      </c>
      <c r="D83" s="6" t="s">
        <v>9</v>
      </c>
      <c r="E83" s="6" t="s">
        <v>10</v>
      </c>
      <c r="F83" s="4" t="str">
        <f>HYPERLINK("https://drive.google.com/file/d/1_BFkDCGoQGwrJO9AC81dIWH8XTSr2LMt/view?usp=drivesdk","Priyanka singh, इटावा")</f>
        <v>Priyanka singh, इटावा</v>
      </c>
    </row>
    <row r="84" spans="1:6" ht="14.25" x14ac:dyDescent="0.2">
      <c r="A84" s="6" t="s">
        <v>194</v>
      </c>
      <c r="B84" s="6" t="s">
        <v>16</v>
      </c>
      <c r="C84" s="6" t="s">
        <v>195</v>
      </c>
      <c r="D84" s="6" t="s">
        <v>196</v>
      </c>
      <c r="E84" s="6" t="s">
        <v>10</v>
      </c>
      <c r="F84" s="4" t="str">
        <f>HYPERLINK("https://drive.google.com/file/d/1p7SY6g3NxORLSXNyJ4s8I5WqgccqaVrw/view?usp=drivesdk","Santosh Kumari, इटावा")</f>
        <v>Santosh Kumari, इटावा</v>
      </c>
    </row>
    <row r="85" spans="1:6" ht="14.25" x14ac:dyDescent="0.2">
      <c r="A85" s="6" t="s">
        <v>218</v>
      </c>
      <c r="B85" s="6" t="s">
        <v>16</v>
      </c>
      <c r="C85" s="6" t="s">
        <v>219</v>
      </c>
      <c r="D85" s="6" t="s">
        <v>9</v>
      </c>
      <c r="E85" s="6" t="s">
        <v>10</v>
      </c>
      <c r="F85" s="4" t="str">
        <f>HYPERLINK("https://drive.google.com/file/d/1skFaNcDrofLUb-R4QvF_Bcf0CQStXtae/view?usp=drivesdk","Neha Kulshrestha, इटावा")</f>
        <v>Neha Kulshrestha, इटावा</v>
      </c>
    </row>
    <row r="86" spans="1:6" ht="14.25" x14ac:dyDescent="0.2">
      <c r="A86" s="6" t="s">
        <v>229</v>
      </c>
      <c r="B86" s="6" t="s">
        <v>140</v>
      </c>
      <c r="C86" s="6" t="s">
        <v>230</v>
      </c>
      <c r="D86" s="6" t="s">
        <v>231</v>
      </c>
      <c r="E86" s="6" t="s">
        <v>10</v>
      </c>
      <c r="F86" s="4" t="str">
        <f>HYPERLINK("https://drive.google.com/file/d/1zOPv1o3YTvtGlp9Mibhx0243sWvEgyGB/view?usp=drivesdk","शशि, इटावा")</f>
        <v>शशि, इटावा</v>
      </c>
    </row>
    <row r="87" spans="1:6" ht="14.25" x14ac:dyDescent="0.2">
      <c r="A87" s="6" t="s">
        <v>86</v>
      </c>
      <c r="B87" s="6" t="s">
        <v>16</v>
      </c>
      <c r="C87" s="6" t="s">
        <v>294</v>
      </c>
      <c r="D87" s="6" t="s">
        <v>9</v>
      </c>
      <c r="E87" s="6" t="s">
        <v>10</v>
      </c>
      <c r="F87" s="4" t="str">
        <f>HYPERLINK("https://drive.google.com/file/d/1DrZQDCPgZt4SkbUtIII8Wxwbl3kiR1eS/view?usp=drivesdk","Mrs Nidhi Gupta, इटावा")</f>
        <v>Mrs Nidhi Gupta, इटावा</v>
      </c>
    </row>
    <row r="88" spans="1:6" ht="14.25" x14ac:dyDescent="0.2">
      <c r="A88" s="6" t="s">
        <v>295</v>
      </c>
      <c r="B88" s="6" t="s">
        <v>140</v>
      </c>
      <c r="C88" s="6" t="s">
        <v>29</v>
      </c>
      <c r="D88" s="6" t="s">
        <v>9</v>
      </c>
      <c r="E88" s="6" t="s">
        <v>10</v>
      </c>
      <c r="F88" s="4" t="str">
        <f>HYPERLINK("https://drive.google.com/file/d/1s3CYvUK1CSuLVXcsBkvGJmuVMaIw56rJ/view?usp=drivesdk","Yogesh Chandra, इटावा")</f>
        <v>Yogesh Chandra, इटावा</v>
      </c>
    </row>
    <row r="89" spans="1:6" ht="14.25" x14ac:dyDescent="0.2">
      <c r="A89" s="6" t="s">
        <v>304</v>
      </c>
      <c r="B89" s="6" t="s">
        <v>140</v>
      </c>
      <c r="C89" s="6" t="s">
        <v>230</v>
      </c>
      <c r="D89" s="6" t="s">
        <v>231</v>
      </c>
      <c r="E89" s="6" t="s">
        <v>10</v>
      </c>
      <c r="F89" s="4" t="str">
        <f>HYPERLINK("https://drive.google.com/file/d/1TYTxS-wcMsp6aPOuYJmZp4sanr9wrhRy/view?usp=drivesdk","कान्तीदेवी, इटावा")</f>
        <v>कान्तीदेवी, इटावा</v>
      </c>
    </row>
    <row r="90" spans="1:6" ht="14.25" x14ac:dyDescent="0.2">
      <c r="A90" s="6" t="s">
        <v>308</v>
      </c>
      <c r="B90" s="6" t="s">
        <v>16</v>
      </c>
      <c r="C90" s="6" t="s">
        <v>309</v>
      </c>
      <c r="D90" s="6" t="s">
        <v>9</v>
      </c>
      <c r="E90" s="6" t="s">
        <v>10</v>
      </c>
      <c r="F90" s="4" t="str">
        <f>HYPERLINK("https://drive.google.com/file/d/113u9E2Ru9oXIXrubJDnfna-Y9h-aGbfq/view?usp=drivesdk","सुरेंद्र बाबू, इटावा")</f>
        <v>सुरेंद्र बाबू, इटावा</v>
      </c>
    </row>
    <row r="91" spans="1:6" ht="14.25" x14ac:dyDescent="0.2">
      <c r="A91" s="6" t="s">
        <v>317</v>
      </c>
      <c r="B91" s="6" t="s">
        <v>7</v>
      </c>
      <c r="C91" s="6" t="s">
        <v>230</v>
      </c>
      <c r="D91" s="6" t="s">
        <v>231</v>
      </c>
      <c r="E91" s="6" t="s">
        <v>10</v>
      </c>
      <c r="F91" s="4" t="str">
        <f>HYPERLINK("https://drive.google.com/file/d/1BvE1HYZVDoIg8H5Pe7ot5PPKwYRt63BS/view?usp=drivesdk","अर्जुन, इटावा")</f>
        <v>अर्जुन, इटावा</v>
      </c>
    </row>
    <row r="92" spans="1:6" ht="14.25" x14ac:dyDescent="0.2">
      <c r="A92" s="6" t="s">
        <v>352</v>
      </c>
      <c r="B92" s="6" t="s">
        <v>7</v>
      </c>
      <c r="C92" s="6" t="s">
        <v>29</v>
      </c>
      <c r="D92" s="6" t="s">
        <v>9</v>
      </c>
      <c r="E92" s="6" t="s">
        <v>10</v>
      </c>
      <c r="F92" s="4" t="str">
        <f>HYPERLINK("https://drive.google.com/file/d/1JHReATRsu-oECiPm4LVpZ0SZsSVxiS1b/view?usp=drivesdk","Sanvika, इटावा")</f>
        <v>Sanvika, इटावा</v>
      </c>
    </row>
    <row r="93" spans="1:6" ht="14.25" x14ac:dyDescent="0.2">
      <c r="A93" s="6" t="s">
        <v>414</v>
      </c>
      <c r="B93" s="6" t="s">
        <v>16</v>
      </c>
      <c r="C93" s="6" t="s">
        <v>415</v>
      </c>
      <c r="D93" s="6" t="s">
        <v>416</v>
      </c>
      <c r="E93" s="6" t="s">
        <v>10</v>
      </c>
      <c r="F93" s="4" t="str">
        <f>HYPERLINK("https://drive.google.com/file/d/1BwAicjQvF8sU9v5oTIMHs9K93n6sPSZN/view?usp=drivesdk","Nirmala kumari, इटावा")</f>
        <v>Nirmala kumari, इटावा</v>
      </c>
    </row>
    <row r="94" spans="1:6" ht="14.25" x14ac:dyDescent="0.2">
      <c r="A94" s="6" t="s">
        <v>439</v>
      </c>
      <c r="B94" s="6" t="s">
        <v>16</v>
      </c>
      <c r="C94" s="6" t="s">
        <v>440</v>
      </c>
      <c r="D94" s="6" t="s">
        <v>231</v>
      </c>
      <c r="E94" s="6" t="s">
        <v>10</v>
      </c>
      <c r="F94" s="4" t="str">
        <f>HYPERLINK("https://drive.google.com/file/d/1yaQAG90MCIdZHeYq4mCEb7DsZpgmw0Vb/view?usp=drivesdk","रूपम सक्सैना, इटावा")</f>
        <v>रूपम सक्सैना, इटावा</v>
      </c>
    </row>
    <row r="95" spans="1:6" ht="14.25" x14ac:dyDescent="0.2">
      <c r="A95" s="6" t="s">
        <v>487</v>
      </c>
      <c r="B95" s="6" t="s">
        <v>16</v>
      </c>
      <c r="C95" s="6" t="s">
        <v>415</v>
      </c>
      <c r="D95" s="6" t="s">
        <v>416</v>
      </c>
      <c r="E95" s="6" t="s">
        <v>10</v>
      </c>
      <c r="F95" s="4" t="str">
        <f>HYPERLINK("https://drive.google.com/file/d/16AcH7L3mkIAifhysT3fAVNg-Ze815ZdN/view?usp=drivesdk","Seema Saxena, इटावा")</f>
        <v>Seema Saxena, इटावा</v>
      </c>
    </row>
    <row r="96" spans="1:6" ht="14.25" x14ac:dyDescent="0.2">
      <c r="A96" s="6" t="s">
        <v>497</v>
      </c>
      <c r="B96" s="6" t="s">
        <v>140</v>
      </c>
      <c r="C96" s="6" t="s">
        <v>230</v>
      </c>
      <c r="D96" s="6" t="s">
        <v>231</v>
      </c>
      <c r="E96" s="6" t="s">
        <v>10</v>
      </c>
      <c r="F96" s="4" t="str">
        <f>HYPERLINK("https://drive.google.com/file/d/1D0YlV1_CMAkQ-o7Q75AT4nc2ZtP0zKuY/view?usp=drivesdk","भागवती देवी, इटावा")</f>
        <v>भागवती देवी, इटावा</v>
      </c>
    </row>
    <row r="97" spans="1:6" ht="14.25" x14ac:dyDescent="0.2">
      <c r="A97" s="6" t="s">
        <v>512</v>
      </c>
      <c r="B97" s="6" t="s">
        <v>7</v>
      </c>
      <c r="C97" s="6" t="s">
        <v>230</v>
      </c>
      <c r="D97" s="6" t="s">
        <v>231</v>
      </c>
      <c r="E97" s="6" t="s">
        <v>10</v>
      </c>
      <c r="F97" s="4" t="str">
        <f>HYPERLINK("https://drive.google.com/file/d/1YDP4A7G41y-UaCSLr6Okh0Bmw5aVX8QS/view?usp=drivesdk","हर्ष, इटावा")</f>
        <v>हर्ष, इटावा</v>
      </c>
    </row>
    <row r="98" spans="1:6" ht="14.25" x14ac:dyDescent="0.2">
      <c r="A98" s="6" t="s">
        <v>606</v>
      </c>
      <c r="B98" s="6" t="s">
        <v>16</v>
      </c>
      <c r="C98" s="6" t="s">
        <v>607</v>
      </c>
      <c r="D98" s="6" t="s">
        <v>608</v>
      </c>
      <c r="E98" s="6" t="s">
        <v>10</v>
      </c>
      <c r="F98" s="4" t="str">
        <f>HYPERLINK("https://drive.google.com/file/d/1AC8MyYrk_fRaW4U5s5qEPBR0IQ8bgNRp/view?usp=drivesdk","Ajay kumar dubey, इटावा")</f>
        <v>Ajay kumar dubey, इटावा</v>
      </c>
    </row>
    <row r="99" spans="1:6" ht="14.25" x14ac:dyDescent="0.2">
      <c r="A99" s="6" t="s">
        <v>627</v>
      </c>
      <c r="B99" s="6" t="s">
        <v>16</v>
      </c>
      <c r="C99" s="6" t="s">
        <v>628</v>
      </c>
      <c r="D99" s="6" t="s">
        <v>9</v>
      </c>
      <c r="E99" s="6" t="s">
        <v>10</v>
      </c>
      <c r="F99" s="4" t="str">
        <f>HYPERLINK("https://drive.google.com/file/d/12XUcZtTs923HO0_kZ5FgBFsIYLexuLHK/view?usp=drivesdk","Akash Soni, इटावा")</f>
        <v>Akash Soni, इटावा</v>
      </c>
    </row>
    <row r="100" spans="1:6" ht="14.25" x14ac:dyDescent="0.2">
      <c r="A100" s="6" t="s">
        <v>22</v>
      </c>
      <c r="B100" s="6" t="s">
        <v>16</v>
      </c>
      <c r="C100" s="6" t="s">
        <v>23</v>
      </c>
      <c r="D100" s="6" t="s">
        <v>21</v>
      </c>
      <c r="E100" s="6" t="s">
        <v>10</v>
      </c>
      <c r="F100" s="4" t="str">
        <f>HYPERLINK("https://drive.google.com/file/d/1raeZlBuoqAobNuqBX-KXUMrxdzZAMdgO/view?usp=drivesdk","आकाश गर्ग, इटावा")</f>
        <v>आकाश गर्ग, इटावा</v>
      </c>
    </row>
    <row r="101" spans="1:6" ht="14.25" x14ac:dyDescent="0.2">
      <c r="A101" s="6" t="s">
        <v>671</v>
      </c>
      <c r="B101" s="6" t="s">
        <v>16</v>
      </c>
      <c r="C101" s="6" t="s">
        <v>672</v>
      </c>
      <c r="D101" s="6" t="s">
        <v>673</v>
      </c>
      <c r="E101" s="6" t="s">
        <v>10</v>
      </c>
      <c r="F101" s="4" t="str">
        <f>HYPERLINK("https://drive.google.com/file/d/1-7mcDhvTF5LD4ZYZ8vjrr5GnVBJsaBSr/view?usp=drivesdk","Amit prakash, इटावा")</f>
        <v>Amit prakash, इटावा</v>
      </c>
    </row>
    <row r="102" spans="1:6" ht="14.25" x14ac:dyDescent="0.2">
      <c r="A102" s="6" t="s">
        <v>738</v>
      </c>
      <c r="B102" s="6" t="s">
        <v>16</v>
      </c>
      <c r="C102" s="6" t="s">
        <v>739</v>
      </c>
      <c r="D102" s="6" t="s">
        <v>740</v>
      </c>
      <c r="E102" s="6" t="s">
        <v>10</v>
      </c>
      <c r="F102" s="4" t="str">
        <f>HYPERLINK("https://drive.google.com/file/d/1Di5vxjnrgb6LDvlZ0xmlgqszetbZW4m6/view?usp=drivesdk","अनूप दीक्षित, इटावा")</f>
        <v>अनूप दीक्षित, इटावा</v>
      </c>
    </row>
    <row r="103" spans="1:6" ht="14.25" x14ac:dyDescent="0.2">
      <c r="A103" s="6" t="s">
        <v>741</v>
      </c>
      <c r="B103" s="6" t="s">
        <v>281</v>
      </c>
      <c r="C103" s="6" t="s">
        <v>742</v>
      </c>
      <c r="D103" s="6" t="s">
        <v>743</v>
      </c>
      <c r="E103" s="6" t="s">
        <v>10</v>
      </c>
      <c r="F103" s="4" t="str">
        <f>HYPERLINK("https://drive.google.com/file/d/1yrmCYPKDvdyYGiYXJz3zUz8sQKLkxCa2/view?usp=drivesdk","जितेन्द्र दुबे, इटावा")</f>
        <v>जितेन्द्र दुबे, इटावा</v>
      </c>
    </row>
    <row r="104" spans="1:6" ht="14.25" x14ac:dyDescent="0.2">
      <c r="A104" s="6" t="s">
        <v>744</v>
      </c>
      <c r="B104" s="6" t="s">
        <v>16</v>
      </c>
      <c r="C104" s="6" t="s">
        <v>745</v>
      </c>
      <c r="D104" s="6" t="s">
        <v>740</v>
      </c>
      <c r="E104" s="6" t="s">
        <v>10</v>
      </c>
      <c r="F104" s="4" t="str">
        <f>HYPERLINK("https://drive.google.com/file/d/1pRFNOafPn8fJdfoWv74AEuEB_UhaaLYc/view?usp=drivesdk","अवधेश सिंह, इटावा")</f>
        <v>अवधेश सिंह, इटावा</v>
      </c>
    </row>
    <row r="105" spans="1:6" ht="14.25" x14ac:dyDescent="0.2">
      <c r="A105" s="6" t="s">
        <v>746</v>
      </c>
      <c r="B105" s="6" t="s">
        <v>16</v>
      </c>
      <c r="C105" s="6" t="s">
        <v>745</v>
      </c>
      <c r="D105" s="6" t="s">
        <v>740</v>
      </c>
      <c r="E105" s="6" t="s">
        <v>10</v>
      </c>
      <c r="F105" s="4" t="str">
        <f>HYPERLINK("https://drive.google.com/file/d/1cn8578EEDz5HTckjr2XDZ0RXigOdx7jW/view?usp=drivesdk","शिवकुमार राजपूत, इटावा")</f>
        <v>शिवकुमार राजपूत, इटावा</v>
      </c>
    </row>
    <row r="106" spans="1:6" ht="14.25" x14ac:dyDescent="0.2">
      <c r="A106" s="6" t="s">
        <v>747</v>
      </c>
      <c r="B106" s="6" t="s">
        <v>16</v>
      </c>
      <c r="C106" s="6" t="s">
        <v>745</v>
      </c>
      <c r="D106" s="6" t="s">
        <v>740</v>
      </c>
      <c r="E106" s="6" t="s">
        <v>10</v>
      </c>
      <c r="F106" s="4" t="str">
        <f>HYPERLINK("https://drive.google.com/file/d/1khYAgq096SmLn1tkXL1PUI-xx9NWIHv_/view?usp=drivesdk","मनीषा बैस, इटावा")</f>
        <v>मनीषा बैस, इटावा</v>
      </c>
    </row>
    <row r="107" spans="1:6" ht="14.25" x14ac:dyDescent="0.2">
      <c r="A107" s="6" t="s">
        <v>748</v>
      </c>
      <c r="B107" s="6" t="s">
        <v>16</v>
      </c>
      <c r="C107" s="6" t="s">
        <v>745</v>
      </c>
      <c r="D107" s="6" t="s">
        <v>740</v>
      </c>
      <c r="E107" s="6" t="s">
        <v>10</v>
      </c>
      <c r="F107" s="4" t="str">
        <f>HYPERLINK("https://drive.google.com/file/d/1QcET6MKTD1GplwwRQdOXFdyVdNjQuyH5/view?usp=drivesdk","रेनू राव, इटावा")</f>
        <v>रेनू राव, इटावा</v>
      </c>
    </row>
    <row r="108" spans="1:6" ht="14.25" x14ac:dyDescent="0.2">
      <c r="A108" s="6" t="s">
        <v>749</v>
      </c>
      <c r="B108" s="6" t="s">
        <v>16</v>
      </c>
      <c r="C108" s="6" t="s">
        <v>750</v>
      </c>
      <c r="D108" s="6" t="s">
        <v>740</v>
      </c>
      <c r="E108" s="6" t="s">
        <v>10</v>
      </c>
      <c r="F108" s="4" t="str">
        <f>HYPERLINK("https://drive.google.com/file/d/1xBWWi4-Z_rFBMjYdgS81m6fviWeCLlMo/view?usp=drivesdk","अजय प्रताप सिंह, इटावा")</f>
        <v>अजय प्रताप सिंह, इटावा</v>
      </c>
    </row>
    <row r="109" spans="1:6" ht="14.25" x14ac:dyDescent="0.2">
      <c r="A109" s="6" t="s">
        <v>751</v>
      </c>
      <c r="B109" s="6" t="s">
        <v>16</v>
      </c>
      <c r="C109" s="6" t="s">
        <v>752</v>
      </c>
      <c r="D109" s="6" t="s">
        <v>740</v>
      </c>
      <c r="E109" s="6" t="s">
        <v>10</v>
      </c>
      <c r="F109" s="4" t="str">
        <f>HYPERLINK("https://drive.google.com/file/d/1Ccp70dBvkBpMGK_MyCJmzMC0-FDBmdO_/view?usp=drivesdk","अवनीश चंद्र, इटावा")</f>
        <v>अवनीश चंद्र, इटावा</v>
      </c>
    </row>
    <row r="110" spans="1:6" ht="14.25" x14ac:dyDescent="0.2">
      <c r="A110" s="6" t="s">
        <v>753</v>
      </c>
      <c r="B110" s="6" t="s">
        <v>16</v>
      </c>
      <c r="C110" s="6" t="s">
        <v>754</v>
      </c>
      <c r="D110" s="6" t="s">
        <v>740</v>
      </c>
      <c r="E110" s="6" t="s">
        <v>10</v>
      </c>
      <c r="F110" s="4" t="str">
        <f>HYPERLINK("https://drive.google.com/file/d/1tiL2_6QGJv52rKQYVBpiDTUiv1h0pFAo/view?usp=drivesdk","शबीना, इटावा")</f>
        <v>शबीना, इटावा</v>
      </c>
    </row>
    <row r="111" spans="1:6" ht="14.25" x14ac:dyDescent="0.2">
      <c r="A111" s="6" t="s">
        <v>755</v>
      </c>
      <c r="B111" s="6" t="s">
        <v>16</v>
      </c>
      <c r="C111" s="6" t="s">
        <v>754</v>
      </c>
      <c r="D111" s="6" t="s">
        <v>740</v>
      </c>
      <c r="E111" s="6" t="s">
        <v>10</v>
      </c>
      <c r="F111" s="4" t="str">
        <f>HYPERLINK("https://drive.google.com/file/d/1TY3vXZNSy9r7a8d-4ptALfHrYjFkBAYo/view?usp=drivesdk","बेबी यादव, इटावा")</f>
        <v>बेबी यादव, इटावा</v>
      </c>
    </row>
    <row r="112" spans="1:6" ht="14.25" x14ac:dyDescent="0.2">
      <c r="A112" s="6" t="s">
        <v>947</v>
      </c>
      <c r="B112" s="6" t="s">
        <v>16</v>
      </c>
      <c r="C112" s="6" t="s">
        <v>948</v>
      </c>
      <c r="D112" s="6" t="s">
        <v>949</v>
      </c>
      <c r="E112" s="6" t="s">
        <v>10</v>
      </c>
      <c r="F112" s="4" t="str">
        <f>HYPERLINK("https://drive.google.com/file/d/1R5wYhw7UnHWmvyBn0loRSBOIPzlZ7LPq/view?usp=drivesdk","Harishankar, इटावा")</f>
        <v>Harishankar, इटावा</v>
      </c>
    </row>
    <row r="113" spans="1:6" ht="14.25" x14ac:dyDescent="0.2">
      <c r="A113" s="6" t="s">
        <v>950</v>
      </c>
      <c r="B113" s="6" t="s">
        <v>16</v>
      </c>
      <c r="C113" s="6" t="s">
        <v>951</v>
      </c>
      <c r="D113" s="6" t="s">
        <v>196</v>
      </c>
      <c r="E113" s="6" t="s">
        <v>10</v>
      </c>
      <c r="F113" s="4" t="str">
        <f>HYPERLINK("https://drive.google.com/file/d/1PlXmYdANU_pQiFIDJe9RBXMNyWLIQE6k/view?usp=drivesdk","अवनीश कुमार, इटावा")</f>
        <v>अवनीश कुमार, इटावा</v>
      </c>
    </row>
    <row r="114" spans="1:6" ht="14.25" x14ac:dyDescent="0.2">
      <c r="A114" s="6" t="s">
        <v>952</v>
      </c>
      <c r="B114" s="6" t="s">
        <v>16</v>
      </c>
      <c r="C114" s="6" t="s">
        <v>953</v>
      </c>
      <c r="D114" s="6" t="s">
        <v>196</v>
      </c>
      <c r="E114" s="6" t="s">
        <v>10</v>
      </c>
      <c r="F114" s="4" t="str">
        <f>HYPERLINK("https://drive.google.com/file/d/1AvgvfMhKLrGQwzuIgjSRXW4IV4pKoUeh/view?usp=drivesdk","इफ्तिखार अली, इटावा")</f>
        <v>इफ्तिखार अली, इटावा</v>
      </c>
    </row>
    <row r="115" spans="1:6" ht="14.25" x14ac:dyDescent="0.2">
      <c r="A115" s="6" t="s">
        <v>954</v>
      </c>
      <c r="B115" s="6" t="s">
        <v>16</v>
      </c>
      <c r="C115" s="6" t="s">
        <v>955</v>
      </c>
      <c r="D115" s="6" t="s">
        <v>196</v>
      </c>
      <c r="E115" s="6" t="s">
        <v>10</v>
      </c>
      <c r="F115" s="4" t="str">
        <f>HYPERLINK("https://drive.google.com/file/d/1IyyOpGDRh1Iqs04GJivs4P17_PttBwqZ/view?usp=drivesdk","शैलेन्द्र कुमार त्रिपाठी, इटावा")</f>
        <v>शैलेन्द्र कुमार त्रिपाठी, इटावा</v>
      </c>
    </row>
    <row r="116" spans="1:6" ht="14.25" x14ac:dyDescent="0.2">
      <c r="A116" s="6" t="s">
        <v>956</v>
      </c>
      <c r="B116" s="6" t="s">
        <v>16</v>
      </c>
      <c r="C116" s="6" t="s">
        <v>957</v>
      </c>
      <c r="D116" s="6" t="s">
        <v>196</v>
      </c>
      <c r="E116" s="6" t="s">
        <v>10</v>
      </c>
      <c r="F116" s="4" t="str">
        <f>HYPERLINK("https://drive.google.com/file/d/1O_Y77_BkDyappwNzzpMbu2A3QGsNfmKS/view?usp=drivesdk","शैलेश कुमारी, इटावा")</f>
        <v>शैलेश कुमारी, इटावा</v>
      </c>
    </row>
    <row r="117" spans="1:6" ht="14.25" x14ac:dyDescent="0.2">
      <c r="A117" s="6" t="s">
        <v>961</v>
      </c>
      <c r="B117" s="6" t="s">
        <v>16</v>
      </c>
      <c r="C117" s="6" t="s">
        <v>962</v>
      </c>
      <c r="D117" s="6" t="s">
        <v>10</v>
      </c>
      <c r="E117" s="6" t="s">
        <v>10</v>
      </c>
      <c r="F117" s="4" t="str">
        <f>HYPERLINK("https://drive.google.com/file/d/1q2K8ps1IMpz0yw21zK1hCcVc4tg0k-Pj/view?usp=drivesdk","सुमन गुप्ता, इटावा")</f>
        <v>सुमन गुप्ता, इटावा</v>
      </c>
    </row>
    <row r="118" spans="1:6" ht="14.25" x14ac:dyDescent="0.2">
      <c r="A118" s="6" t="s">
        <v>963</v>
      </c>
      <c r="B118" s="6" t="s">
        <v>16</v>
      </c>
      <c r="C118" s="6" t="s">
        <v>964</v>
      </c>
      <c r="D118" s="6" t="s">
        <v>965</v>
      </c>
      <c r="E118" s="6" t="s">
        <v>10</v>
      </c>
      <c r="F118" s="4" t="str">
        <f>HYPERLINK("https://drive.google.com/file/d/18rzripbiqM7hmQEClMituRBs5kVhnp76/view?usp=drivesdk","राहुल चौहान, इटावा")</f>
        <v>राहुल चौहान, इटावा</v>
      </c>
    </row>
    <row r="119" spans="1:6" ht="14.25" x14ac:dyDescent="0.2">
      <c r="A119" s="6" t="s">
        <v>966</v>
      </c>
      <c r="B119" s="6" t="s">
        <v>281</v>
      </c>
      <c r="C119" s="6" t="s">
        <v>967</v>
      </c>
      <c r="D119" s="6" t="s">
        <v>965</v>
      </c>
      <c r="E119" s="6" t="s">
        <v>10</v>
      </c>
      <c r="F119" s="4" t="str">
        <f>HYPERLINK("https://drive.google.com/file/d/1CsQskK_Jc7IGGp2MVeOhkHIWiISVt56i/view?usp=drivesdk","अंजू देवी, इटावा")</f>
        <v>अंजू देवी, इटावा</v>
      </c>
    </row>
    <row r="120" spans="1:6" ht="14.25" x14ac:dyDescent="0.2">
      <c r="A120" s="6" t="s">
        <v>968</v>
      </c>
      <c r="B120" s="6" t="s">
        <v>16</v>
      </c>
      <c r="C120" s="6" t="s">
        <v>969</v>
      </c>
      <c r="D120" s="6" t="s">
        <v>965</v>
      </c>
      <c r="E120" s="6" t="s">
        <v>10</v>
      </c>
      <c r="F120" s="4" t="str">
        <f>HYPERLINK("https://drive.google.com/file/d/1-w-lFY8aXXGokcC78rrLbz18gYrI70XH/view?usp=drivesdk","सुधीर कुमार दुबे, इटावा")</f>
        <v>सुधीर कुमार दुबे, इटावा</v>
      </c>
    </row>
    <row r="121" spans="1:6" ht="14.25" x14ac:dyDescent="0.2">
      <c r="A121" s="6" t="s">
        <v>970</v>
      </c>
      <c r="B121" s="6" t="s">
        <v>16</v>
      </c>
      <c r="C121" s="6" t="s">
        <v>971</v>
      </c>
      <c r="D121" s="6" t="s">
        <v>965</v>
      </c>
      <c r="E121" s="6" t="s">
        <v>10</v>
      </c>
      <c r="F121" s="4" t="str">
        <f>HYPERLINK("https://drive.google.com/file/d/1he-1DSfWNcVMNr504Qdo91DMWT7YxBRY/view?usp=drivesdk","बृजेन्द्र कुशवाह, इटावा")</f>
        <v>बृजेन्द्र कुशवाह, इटावा</v>
      </c>
    </row>
    <row r="122" spans="1:6" ht="14.25" x14ac:dyDescent="0.2">
      <c r="A122" s="6" t="s">
        <v>972</v>
      </c>
      <c r="B122" s="6" t="s">
        <v>16</v>
      </c>
      <c r="C122" s="6" t="s">
        <v>971</v>
      </c>
      <c r="D122" s="6" t="s">
        <v>965</v>
      </c>
      <c r="E122" s="6" t="s">
        <v>10</v>
      </c>
      <c r="F122" s="4" t="str">
        <f>HYPERLINK("https://drive.google.com/file/d/1oxaTiDuKvmI0_M7AyP13IxrtKouKuCUc/view?usp=drivesdk","आशुतोष दिवाकर, इटावा")</f>
        <v>आशुतोष दिवाकर, इटावा</v>
      </c>
    </row>
    <row r="123" spans="1:6" ht="14.25" x14ac:dyDescent="0.2">
      <c r="A123" s="6" t="s">
        <v>973</v>
      </c>
      <c r="B123" s="6" t="s">
        <v>7</v>
      </c>
      <c r="C123" s="6" t="s">
        <v>974</v>
      </c>
      <c r="D123" s="6" t="s">
        <v>10</v>
      </c>
      <c r="E123" s="6" t="s">
        <v>10</v>
      </c>
      <c r="F123" s="4" t="str">
        <f>HYPERLINK("https://drive.google.com/file/d/12w11jeAKVVfgrKAnpggZIee3n5e7JRWP/view?usp=drivesdk","कुशवर्धन सिंह चौहान, इटावा")</f>
        <v>कुशवर्धन सिंह चौहान, इटावा</v>
      </c>
    </row>
    <row r="124" spans="1:6" ht="14.25" x14ac:dyDescent="0.2">
      <c r="A124" s="6" t="s">
        <v>975</v>
      </c>
      <c r="B124" s="6" t="s">
        <v>7</v>
      </c>
      <c r="C124" s="6" t="s">
        <v>976</v>
      </c>
      <c r="D124" s="6" t="s">
        <v>10</v>
      </c>
      <c r="E124" s="6" t="s">
        <v>10</v>
      </c>
      <c r="F124" s="4" t="str">
        <f>HYPERLINK("https://drive.google.com/file/d/1HQIfR3b6pClCStLCyciYh-eWANGSQqLs/view?usp=drivesdk","काव्यांशिक सिंह, इटावा")</f>
        <v>काव्यांशिक सिंह, इटावा</v>
      </c>
    </row>
    <row r="125" spans="1:6" ht="14.25" x14ac:dyDescent="0.2">
      <c r="A125" s="6" t="s">
        <v>977</v>
      </c>
      <c r="B125" s="6" t="s">
        <v>16</v>
      </c>
      <c r="C125" s="6" t="s">
        <v>978</v>
      </c>
      <c r="D125" s="6" t="s">
        <v>979</v>
      </c>
      <c r="E125" s="6" t="s">
        <v>10</v>
      </c>
      <c r="F125" s="4" t="str">
        <f>HYPERLINK("https://drive.google.com/file/d/1KumFsKm6bmJP9UI_YwBoUsa-pEfe62l4/view?usp=drivesdk","अमरेश बाबू, इटावा")</f>
        <v>अमरेश बाबू, इटावा</v>
      </c>
    </row>
    <row r="126" spans="1:6" ht="14.25" x14ac:dyDescent="0.2">
      <c r="A126" s="6" t="s">
        <v>980</v>
      </c>
      <c r="B126" s="6" t="s">
        <v>16</v>
      </c>
      <c r="C126" s="6" t="s">
        <v>981</v>
      </c>
      <c r="D126" s="6" t="s">
        <v>979</v>
      </c>
      <c r="E126" s="6" t="s">
        <v>10</v>
      </c>
      <c r="F126" s="4" t="str">
        <f>HYPERLINK("https://drive.google.com/file/d/1m-nAw9ceHgHDL0bATUns7cBVkPCclytE/view?usp=drivesdk","शाजिया परवीन, इटावा")</f>
        <v>शाजिया परवीन, इटावा</v>
      </c>
    </row>
    <row r="127" spans="1:6" ht="14.25" x14ac:dyDescent="0.2">
      <c r="A127" s="6" t="s">
        <v>982</v>
      </c>
      <c r="B127" s="6" t="s">
        <v>16</v>
      </c>
      <c r="C127" s="6" t="s">
        <v>983</v>
      </c>
      <c r="D127" s="6" t="s">
        <v>10</v>
      </c>
      <c r="E127" s="6" t="s">
        <v>10</v>
      </c>
      <c r="F127" s="4" t="str">
        <f>HYPERLINK("https://drive.google.com/file/d/11l_8-49ZfBy1KJlCkw28MRh9RAvOx-tk/view?usp=drivesdk","आशा कुमारी, इटावा")</f>
        <v>आशा कुमारी, इटावा</v>
      </c>
    </row>
    <row r="128" spans="1:6" ht="14.25" x14ac:dyDescent="0.2">
      <c r="A128" s="6" t="s">
        <v>950</v>
      </c>
      <c r="B128" s="6" t="s">
        <v>16</v>
      </c>
      <c r="C128" s="6" t="s">
        <v>984</v>
      </c>
      <c r="D128" s="6" t="s">
        <v>10</v>
      </c>
      <c r="E128" s="6" t="s">
        <v>10</v>
      </c>
      <c r="F128" s="4" t="str">
        <f>HYPERLINK("https://drive.google.com/file/d/1IVgePRP-o00Y55p1dIvZ4-SNpIWdSC-w/view?usp=drivesdk","अवनीश कुमार, इटावा")</f>
        <v>अवनीश कुमार, इटावा</v>
      </c>
    </row>
    <row r="129" spans="1:6" ht="14.25" x14ac:dyDescent="0.2">
      <c r="A129" s="6" t="s">
        <v>985</v>
      </c>
      <c r="B129" s="6" t="s">
        <v>16</v>
      </c>
      <c r="C129" s="6" t="s">
        <v>986</v>
      </c>
      <c r="D129" s="6" t="s">
        <v>10</v>
      </c>
      <c r="E129" s="6" t="s">
        <v>10</v>
      </c>
      <c r="F129" s="4" t="str">
        <f>HYPERLINK("https://drive.google.com/file/d/1Zu0-13z3ibkkDUX2A8AQ9UU9x9MW-7wE/view?usp=drivesdk","मंजूलता वर्मा, इटावा")</f>
        <v>मंजूलता वर्मा, इटावा</v>
      </c>
    </row>
    <row r="130" spans="1:6" ht="14.25" x14ac:dyDescent="0.2">
      <c r="A130" s="6" t="s">
        <v>987</v>
      </c>
      <c r="B130" s="6" t="s">
        <v>16</v>
      </c>
      <c r="C130" s="6" t="s">
        <v>988</v>
      </c>
      <c r="D130" s="6" t="s">
        <v>225</v>
      </c>
      <c r="E130" s="6" t="s">
        <v>10</v>
      </c>
      <c r="F130" s="4" t="str">
        <f>HYPERLINK("https://drive.google.com/file/d/1qQh-e6Fw-nnF9mNKQ9pUUWPxQa_rOBQ9/view?usp=drivesdk","मंजुलता राजपूत, इटावा")</f>
        <v>मंजुलता राजपूत, इटावा</v>
      </c>
    </row>
    <row r="131" spans="1:6" ht="14.25" x14ac:dyDescent="0.2">
      <c r="A131" s="6" t="s">
        <v>989</v>
      </c>
      <c r="B131" s="6" t="s">
        <v>16</v>
      </c>
      <c r="C131" s="6" t="s">
        <v>986</v>
      </c>
      <c r="D131" s="6" t="s">
        <v>10</v>
      </c>
      <c r="E131" s="6" t="s">
        <v>10</v>
      </c>
      <c r="F131" s="4" t="str">
        <f>HYPERLINK("https://drive.google.com/file/d/1saW4sPVeOmKywk30X15aKY4Hl78UvLZM/view?usp=drivesdk","बेबी कुमारी, इटावा")</f>
        <v>बेबी कुमारी, इटावा</v>
      </c>
    </row>
    <row r="132" spans="1:6" ht="14.25" x14ac:dyDescent="0.2">
      <c r="A132" s="6" t="s">
        <v>989</v>
      </c>
      <c r="B132" s="6" t="s">
        <v>16</v>
      </c>
      <c r="C132" s="6" t="s">
        <v>990</v>
      </c>
      <c r="D132" s="6" t="s">
        <v>991</v>
      </c>
      <c r="E132" s="6" t="s">
        <v>10</v>
      </c>
      <c r="F132" s="4" t="str">
        <f>HYPERLINK("https://drive.google.com/file/d/1ExEQ9SuA1crkSZz4Ylh45Ej6iQEZmd7N/view?usp=drivesdk","बेबी कुमारी, इटावा")</f>
        <v>बेबी कुमारी, इटावा</v>
      </c>
    </row>
    <row r="133" spans="1:6" ht="14.25" x14ac:dyDescent="0.2">
      <c r="A133" s="6" t="s">
        <v>992</v>
      </c>
      <c r="B133" s="6" t="s">
        <v>16</v>
      </c>
      <c r="C133" s="6" t="s">
        <v>993</v>
      </c>
      <c r="D133" s="6" t="s">
        <v>994</v>
      </c>
      <c r="E133" s="6" t="s">
        <v>10</v>
      </c>
      <c r="F133" s="4" t="str">
        <f>HYPERLINK("https://drive.google.com/file/d/1rn5ksbvkLQ3bpyhO51Lu0x6tY-H9Z53O/view?usp=drivesdk","निर्मल चन्द, इटावा")</f>
        <v>निर्मल चन्द, इटावा</v>
      </c>
    </row>
    <row r="134" spans="1:6" ht="14.25" x14ac:dyDescent="0.2">
      <c r="A134" s="6" t="s">
        <v>995</v>
      </c>
      <c r="B134" s="6" t="s">
        <v>16</v>
      </c>
      <c r="C134" s="6" t="s">
        <v>996</v>
      </c>
      <c r="D134" s="6" t="s">
        <v>994</v>
      </c>
      <c r="E134" s="6" t="s">
        <v>10</v>
      </c>
      <c r="F134" s="4" t="str">
        <f>HYPERLINK("https://drive.google.com/file/d/11TzZD_ZJ5-ZAyg5sew1UTJgwmeHiB-WQ/view?usp=drivesdk","Amit Kumar, इटावा")</f>
        <v>Amit Kumar, इटावा</v>
      </c>
    </row>
    <row r="135" spans="1:6" ht="14.25" x14ac:dyDescent="0.2">
      <c r="A135" s="6" t="s">
        <v>997</v>
      </c>
      <c r="B135" s="6" t="s">
        <v>16</v>
      </c>
      <c r="C135" s="6" t="s">
        <v>996</v>
      </c>
      <c r="D135" s="6" t="s">
        <v>994</v>
      </c>
      <c r="E135" s="6" t="s">
        <v>10</v>
      </c>
      <c r="F135" s="4" t="str">
        <f>HYPERLINK("https://drive.google.com/file/d/13ZIP18nxyf1YxmVwh1EZMZE78PigAiKx/view?usp=drivesdk","Mahendra Kumar, इटावा")</f>
        <v>Mahendra Kumar, इटावा</v>
      </c>
    </row>
    <row r="136" spans="1:6" ht="14.25" x14ac:dyDescent="0.2">
      <c r="A136" s="6" t="s">
        <v>998</v>
      </c>
      <c r="B136" s="6" t="s">
        <v>281</v>
      </c>
      <c r="C136" s="6" t="s">
        <v>996</v>
      </c>
      <c r="D136" s="6" t="s">
        <v>994</v>
      </c>
      <c r="E136" s="6" t="s">
        <v>10</v>
      </c>
      <c r="F136" s="4" t="str">
        <f>HYPERLINK("https://drive.google.com/file/d/1D7CBWauGt7a1Iw2NE1QsmqgIZzGM1fbO/view?usp=drivesdk","ओमकारी देवी, इटावा")</f>
        <v>ओमकारी देवी, इटावा</v>
      </c>
    </row>
    <row r="137" spans="1:6" ht="14.25" x14ac:dyDescent="0.2">
      <c r="A137" s="6" t="s">
        <v>999</v>
      </c>
      <c r="B137" s="6" t="s">
        <v>281</v>
      </c>
      <c r="C137" s="6" t="s">
        <v>996</v>
      </c>
      <c r="D137" s="6" t="s">
        <v>994</v>
      </c>
      <c r="E137" s="6" t="s">
        <v>10</v>
      </c>
      <c r="F137" s="4" t="str">
        <f>HYPERLINK("https://drive.google.com/file/d/1CbzbKOWnVKUup1OoKtJ5T1gtRRqWcXPx/view?usp=drivesdk","विमला देवी, इटावा")</f>
        <v>विमला देवी, इटावा</v>
      </c>
    </row>
    <row r="138" spans="1:6" ht="14.25" x14ac:dyDescent="0.2">
      <c r="A138" s="6" t="s">
        <v>1000</v>
      </c>
      <c r="B138" s="6" t="s">
        <v>16</v>
      </c>
      <c r="C138" s="6" t="s">
        <v>1001</v>
      </c>
      <c r="D138" s="6" t="s">
        <v>994</v>
      </c>
      <c r="E138" s="6" t="s">
        <v>10</v>
      </c>
      <c r="F138" s="4" t="str">
        <f>HYPERLINK("https://drive.google.com/file/d/1cwmfa0DlvAfvhUMe4N2sbqfwFWbdl1UJ/view?usp=drivesdk","Praveen kumar, इटावा")</f>
        <v>Praveen kumar, इटावा</v>
      </c>
    </row>
    <row r="139" spans="1:6" ht="14.25" x14ac:dyDescent="0.2">
      <c r="A139" s="6" t="s">
        <v>1002</v>
      </c>
      <c r="B139" s="6" t="s">
        <v>16</v>
      </c>
      <c r="C139" s="6" t="s">
        <v>1003</v>
      </c>
      <c r="D139" s="6" t="s">
        <v>994</v>
      </c>
      <c r="E139" s="6" t="s">
        <v>10</v>
      </c>
      <c r="F139" s="4" t="str">
        <f>HYPERLINK("https://drive.google.com/file/d/11fmrfmSb3MITVVRshwqIzppUzUu7VWa4/view?usp=drivesdk","रमाकांति, इटावा")</f>
        <v>रमाकांति, इटावा</v>
      </c>
    </row>
    <row r="140" spans="1:6" ht="14.25" x14ac:dyDescent="0.2">
      <c r="A140" s="6" t="s">
        <v>1004</v>
      </c>
      <c r="B140" s="6" t="s">
        <v>16</v>
      </c>
      <c r="C140" s="6" t="s">
        <v>1003</v>
      </c>
      <c r="D140" s="6" t="s">
        <v>994</v>
      </c>
      <c r="E140" s="6" t="s">
        <v>10</v>
      </c>
      <c r="F140" s="4" t="str">
        <f>HYPERLINK("https://drive.google.com/file/d/1vNcBY919ftRjIl5UEpgwIKQvkKtrFofa/view?usp=drivesdk","Piyush agnihotri, इटावा")</f>
        <v>Piyush agnihotri, इटावा</v>
      </c>
    </row>
    <row r="141" spans="1:6" ht="14.25" x14ac:dyDescent="0.2">
      <c r="A141" s="6" t="s">
        <v>1005</v>
      </c>
      <c r="B141" s="6" t="s">
        <v>16</v>
      </c>
      <c r="C141" s="6" t="s">
        <v>1003</v>
      </c>
      <c r="D141" s="6" t="s">
        <v>994</v>
      </c>
      <c r="E141" s="6" t="s">
        <v>10</v>
      </c>
      <c r="F141" s="4" t="str">
        <f>HYPERLINK("https://drive.google.com/file/d/1ICgdP_OS5mWBIdYLd7Gh4pasv6_yiZgA/view?usp=drivesdk","गौरव गुप्ता, इटावा")</f>
        <v>गौरव गुप्ता, इटावा</v>
      </c>
    </row>
    <row r="142" spans="1:6" ht="14.25" x14ac:dyDescent="0.2">
      <c r="A142" s="6" t="s">
        <v>1006</v>
      </c>
      <c r="B142" s="6" t="s">
        <v>16</v>
      </c>
      <c r="C142" s="6" t="s">
        <v>1007</v>
      </c>
      <c r="D142" s="6" t="s">
        <v>994</v>
      </c>
      <c r="E142" s="6" t="s">
        <v>10</v>
      </c>
      <c r="F142" s="4" t="str">
        <f>HYPERLINK("https://drive.google.com/file/d/1N6G2TpX1fvo7wy38DE6y8gd2-tcgN05L/view?usp=drivesdk","पवन कुमार दीक्षित, इटावा")</f>
        <v>पवन कुमार दीक्षित, इटावा</v>
      </c>
    </row>
    <row r="143" spans="1:6" ht="14.25" x14ac:dyDescent="0.2">
      <c r="A143" s="6" t="s">
        <v>1008</v>
      </c>
      <c r="B143" s="6" t="s">
        <v>281</v>
      </c>
      <c r="C143" s="6" t="s">
        <v>1003</v>
      </c>
      <c r="D143" s="6" t="s">
        <v>994</v>
      </c>
      <c r="E143" s="6" t="s">
        <v>10</v>
      </c>
      <c r="F143" s="4" t="str">
        <f>HYPERLINK("https://drive.google.com/file/d/12CF214h4KQSvUIy7-MEKtrQ9KYXDOyVh/view?usp=drivesdk","सुषमा देवी, इटावा")</f>
        <v>सुषमा देवी, इटावा</v>
      </c>
    </row>
    <row r="144" spans="1:6" ht="14.25" x14ac:dyDescent="0.2">
      <c r="A144" s="6" t="s">
        <v>1009</v>
      </c>
      <c r="B144" s="6" t="s">
        <v>16</v>
      </c>
      <c r="C144" s="6" t="s">
        <v>1010</v>
      </c>
      <c r="D144" s="6" t="s">
        <v>994</v>
      </c>
      <c r="E144" s="6" t="s">
        <v>10</v>
      </c>
      <c r="F144" s="4" t="str">
        <f>HYPERLINK("https://drive.google.com/file/d/1sWQCjoZnrEBca9OZUaoliyXrjJFZb7Qu/view?usp=drivesdk","Sudeer gupta, इटावा")</f>
        <v>Sudeer gupta, इटावा</v>
      </c>
    </row>
    <row r="145" spans="1:6" ht="14.25" x14ac:dyDescent="0.2">
      <c r="A145" s="6" t="s">
        <v>1011</v>
      </c>
      <c r="B145" s="6" t="s">
        <v>16</v>
      </c>
      <c r="C145" s="6" t="s">
        <v>1012</v>
      </c>
      <c r="D145" s="6" t="s">
        <v>994</v>
      </c>
      <c r="E145" s="6" t="s">
        <v>10</v>
      </c>
      <c r="F145" s="4" t="str">
        <f>HYPERLINK("https://drive.google.com/file/d/1HqcB9deN0n2t0ODsXVCSAx0IFWW8qSO8/view?usp=drivesdk","उपासना, इटावा")</f>
        <v>उपासना, इटावा</v>
      </c>
    </row>
    <row r="146" spans="1:6" ht="14.25" x14ac:dyDescent="0.2">
      <c r="A146" s="6" t="s">
        <v>1013</v>
      </c>
      <c r="B146" s="6" t="s">
        <v>16</v>
      </c>
      <c r="C146" s="6" t="s">
        <v>1014</v>
      </c>
      <c r="D146" s="6" t="s">
        <v>994</v>
      </c>
      <c r="E146" s="6" t="s">
        <v>10</v>
      </c>
      <c r="F146" s="4" t="str">
        <f>HYPERLINK("https://drive.google.com/file/d/1avRvmsyry2pX975DTT4kGhTnar_DmvIt/view?usp=drivesdk","ज्योति शाक्य, इटावा")</f>
        <v>ज्योति शाक्य, इटावा</v>
      </c>
    </row>
    <row r="147" spans="1:6" ht="14.25" x14ac:dyDescent="0.2">
      <c r="A147" s="6" t="s">
        <v>1015</v>
      </c>
      <c r="B147" s="6" t="s">
        <v>16</v>
      </c>
      <c r="C147" s="6" t="s">
        <v>1016</v>
      </c>
      <c r="D147" s="6" t="s">
        <v>196</v>
      </c>
      <c r="E147" s="6" t="s">
        <v>10</v>
      </c>
      <c r="F147" s="4" t="str">
        <f>HYPERLINK("https://drive.google.com/file/d/1FPjNWCU1_6vPFYMH5dFEwfP9n0j-vP3S/view?usp=drivesdk","रितु चौहान, इटावा")</f>
        <v>रितु चौहान, इटावा</v>
      </c>
    </row>
    <row r="148" spans="1:6" ht="14.25" x14ac:dyDescent="0.2">
      <c r="A148" s="6" t="s">
        <v>1017</v>
      </c>
      <c r="B148" s="6" t="s">
        <v>125</v>
      </c>
      <c r="C148" s="6" t="s">
        <v>1018</v>
      </c>
      <c r="D148" s="6" t="s">
        <v>965</v>
      </c>
      <c r="E148" s="6" t="s">
        <v>10</v>
      </c>
      <c r="F148" s="4" t="str">
        <f>HYPERLINK("https://drive.google.com/file/d/1u1C9fhbdsgYKpANuX-qzcKswoWz56WtJ/view?usp=drivesdk","किशोर सिंह, इटावा")</f>
        <v>किशोर सिंह, इटावा</v>
      </c>
    </row>
    <row r="149" spans="1:6" ht="14.25" x14ac:dyDescent="0.2">
      <c r="A149" s="6" t="s">
        <v>1588</v>
      </c>
      <c r="B149" s="6" t="s">
        <v>16</v>
      </c>
      <c r="C149" s="6" t="s">
        <v>1589</v>
      </c>
      <c r="D149" s="6" t="s">
        <v>416</v>
      </c>
      <c r="E149" s="6" t="s">
        <v>10</v>
      </c>
      <c r="F149" s="4" t="str">
        <f>HYPERLINK("https://drive.google.com/file/d/1fv9zTUzH9qmf8cxOUWc7We252Q96RhqA/view?usp=drivesdk","Jaulee, इटावा")</f>
        <v>Jaulee, इटावा</v>
      </c>
    </row>
    <row r="150" spans="1:6" ht="14.25" x14ac:dyDescent="0.2">
      <c r="A150" s="6" t="s">
        <v>1590</v>
      </c>
      <c r="B150" s="6" t="s">
        <v>16</v>
      </c>
      <c r="C150" s="6" t="s">
        <v>1591</v>
      </c>
      <c r="D150" s="6" t="s">
        <v>994</v>
      </c>
      <c r="E150" s="6" t="s">
        <v>10</v>
      </c>
      <c r="F150" s="4" t="str">
        <f>HYPERLINK("https://drive.google.com/file/d/13UtkFhkFescvaiAEt54yXqI05mH2v686/view?usp=drivesdk","Aparna, इटावा")</f>
        <v>Aparna, इटावा</v>
      </c>
    </row>
    <row r="151" spans="1:6" ht="14.25" x14ac:dyDescent="0.2">
      <c r="A151" s="6" t="s">
        <v>1592</v>
      </c>
      <c r="B151" s="6" t="s">
        <v>16</v>
      </c>
      <c r="C151" s="6" t="s">
        <v>1591</v>
      </c>
      <c r="D151" s="6" t="s">
        <v>994</v>
      </c>
      <c r="E151" s="6" t="s">
        <v>10</v>
      </c>
      <c r="F151" s="4" t="str">
        <f>HYPERLINK("https://drive.google.com/file/d/1GaQ8t4RCO9D4xeQAFhxElh2IL2uMQAvp/view?usp=drivesdk","Rajkumar, इटावा")</f>
        <v>Rajkumar, इटावा</v>
      </c>
    </row>
    <row r="152" spans="1:6" ht="14.25" x14ac:dyDescent="0.2">
      <c r="A152" s="6" t="s">
        <v>1593</v>
      </c>
      <c r="B152" s="6" t="s">
        <v>16</v>
      </c>
      <c r="C152" s="6" t="s">
        <v>1591</v>
      </c>
      <c r="D152" s="6" t="s">
        <v>994</v>
      </c>
      <c r="E152" s="6" t="s">
        <v>10</v>
      </c>
      <c r="F152" s="4" t="str">
        <f>HYPERLINK("https://drive.google.com/file/d/1_99f34W8Y9-flPxX7xUD2ThkOMJwFnTv/view?usp=drivesdk","Sweta Tiwari, इटावा")</f>
        <v>Sweta Tiwari, इटावा</v>
      </c>
    </row>
    <row r="153" spans="1:6" ht="14.25" x14ac:dyDescent="0.2">
      <c r="A153" s="6" t="s">
        <v>1827</v>
      </c>
      <c r="B153" s="6" t="s">
        <v>16</v>
      </c>
      <c r="C153" s="6" t="s">
        <v>1828</v>
      </c>
      <c r="D153" s="6" t="s">
        <v>9</v>
      </c>
      <c r="E153" s="6" t="s">
        <v>10</v>
      </c>
      <c r="F153" s="4" t="str">
        <f>HYPERLINK("https://drive.google.com/file/d/1FxE34y5nymIG_qrOTaNZvIDsEVVrvxOR/view?usp=drivesdk","Manju bhadauriya, इटावा")</f>
        <v>Manju bhadauriya, इटावा</v>
      </c>
    </row>
    <row r="154" spans="1:6" ht="14.25" x14ac:dyDescent="0.2">
      <c r="A154" s="6" t="s">
        <v>1886</v>
      </c>
      <c r="B154" s="6" t="s">
        <v>16</v>
      </c>
      <c r="C154" s="6" t="s">
        <v>1887</v>
      </c>
      <c r="D154" s="6" t="s">
        <v>1888</v>
      </c>
      <c r="E154" s="6" t="s">
        <v>10</v>
      </c>
      <c r="F154" s="4" t="str">
        <f>HYPERLINK("https://drive.google.com/file/d/1GGXrA0Pg9KTQ5vcZYtEH4Y4ojDyVExdd/view?usp=drivesdk","Minakshi Pandey, इटावा")</f>
        <v>Minakshi Pandey, इटावा</v>
      </c>
    </row>
    <row r="155" spans="1:6" ht="14.25" x14ac:dyDescent="0.2">
      <c r="A155" s="6" t="s">
        <v>1889</v>
      </c>
      <c r="B155" s="6" t="s">
        <v>16</v>
      </c>
      <c r="C155" s="6" t="s">
        <v>1890</v>
      </c>
      <c r="D155" s="6" t="s">
        <v>1888</v>
      </c>
      <c r="E155" s="6" t="s">
        <v>10</v>
      </c>
      <c r="F155" s="4" t="str">
        <f>HYPERLINK("https://drive.google.com/file/d/1YwiQlk7LmhtMK4zEIii9bkpcXrTmgYGY/view?usp=drivesdk","मीनाक्षी पांडे, इटावा")</f>
        <v>मीनाक्षी पांडे, इटावा</v>
      </c>
    </row>
    <row r="156" spans="1:6" ht="14.25" x14ac:dyDescent="0.2">
      <c r="A156" s="6" t="s">
        <v>2064</v>
      </c>
      <c r="B156" s="6" t="s">
        <v>16</v>
      </c>
      <c r="C156" s="6" t="s">
        <v>2065</v>
      </c>
      <c r="D156" s="6" t="s">
        <v>1888</v>
      </c>
      <c r="E156" s="6" t="s">
        <v>10</v>
      </c>
      <c r="F156" s="4" t="str">
        <f>HYPERLINK("https://drive.google.com/file/d/1CBGwn7HLvv7-Ychfj8SMCwxdem4cK-rG/view?usp=drivesdk","निधि वर्मा, इटावा")</f>
        <v>निधि वर्मा, इटावा</v>
      </c>
    </row>
    <row r="157" spans="1:6" ht="14.25" x14ac:dyDescent="0.2">
      <c r="A157" s="6" t="s">
        <v>2078</v>
      </c>
      <c r="B157" s="6" t="s">
        <v>16</v>
      </c>
      <c r="C157" s="6" t="s">
        <v>2079</v>
      </c>
      <c r="D157" s="6" t="s">
        <v>2080</v>
      </c>
      <c r="E157" s="6" t="s">
        <v>10</v>
      </c>
      <c r="F157" s="4" t="str">
        <f>HYPERLINK("https://drive.google.com/file/d/1oY4lwc4TDoG3Eb_pXLVJO-KlohEf_6yc/view?usp=drivesdk","Nitin kumar, इटावा")</f>
        <v>Nitin kumar, इटावा</v>
      </c>
    </row>
    <row r="158" spans="1:6" ht="14.25" x14ac:dyDescent="0.2">
      <c r="A158" s="6" t="s">
        <v>2176</v>
      </c>
      <c r="B158" s="6" t="s">
        <v>16</v>
      </c>
      <c r="C158" s="6" t="s">
        <v>2177</v>
      </c>
      <c r="D158" s="6" t="s">
        <v>965</v>
      </c>
      <c r="E158" s="6" t="s">
        <v>10</v>
      </c>
      <c r="F158" s="4" t="str">
        <f>HYPERLINK("https://drive.google.com/file/d/1UYtEdtvDAi6W3Noan9-I2vlTVfXkNPeB/view?usp=drivesdk","प्रांजल कुमार दुबे, इटावा")</f>
        <v>प्रांजल कुमार दुबे, इटावा</v>
      </c>
    </row>
    <row r="159" spans="1:6" ht="14.25" x14ac:dyDescent="0.2">
      <c r="A159" s="6" t="s">
        <v>2178</v>
      </c>
      <c r="B159" s="6" t="s">
        <v>16</v>
      </c>
      <c r="C159" s="6" t="s">
        <v>2179</v>
      </c>
      <c r="D159" s="6" t="s">
        <v>965</v>
      </c>
      <c r="E159" s="6" t="s">
        <v>10</v>
      </c>
      <c r="F159" s="4" t="str">
        <f>HYPERLINK("https://drive.google.com/file/d/1W_PgkZWUEJDUK8gTLlMDCidGioCBfDRG/view?usp=drivesdk","अरुण कुमार गुप्ता, इटावा")</f>
        <v>अरुण कुमार गुप्ता, इटावा</v>
      </c>
    </row>
    <row r="160" spans="1:6" ht="14.25" x14ac:dyDescent="0.2">
      <c r="A160" s="6" t="s">
        <v>2180</v>
      </c>
      <c r="B160" s="6" t="s">
        <v>16</v>
      </c>
      <c r="C160" s="6" t="s">
        <v>2179</v>
      </c>
      <c r="D160" s="6" t="s">
        <v>965</v>
      </c>
      <c r="E160" s="6" t="s">
        <v>10</v>
      </c>
      <c r="F160" s="4" t="str">
        <f>HYPERLINK("https://drive.google.com/file/d/1sTdJ3PhiSOQCF1lutqxPZ7pU9hX8y5kJ/view?usp=drivesdk","मोहम्मद सुल्तान उमर खाँ वारसी, इटावा")</f>
        <v>मोहम्मद सुल्तान उमर खाँ वारसी, इटावा</v>
      </c>
    </row>
    <row r="161" spans="1:6" ht="14.25" x14ac:dyDescent="0.2">
      <c r="A161" s="6" t="s">
        <v>2181</v>
      </c>
      <c r="B161" s="6" t="s">
        <v>16</v>
      </c>
      <c r="C161" s="6" t="s">
        <v>2179</v>
      </c>
      <c r="D161" s="6" t="s">
        <v>965</v>
      </c>
      <c r="E161" s="6" t="s">
        <v>10</v>
      </c>
      <c r="F161" s="4" t="str">
        <f>HYPERLINK("https://drive.google.com/file/d/1hM58HwTSe3ugo62iUDAzDw_JEaevqSFV/view?usp=drivesdk","वासिफ़ा, इटावा")</f>
        <v>वासिफ़ा, इटावा</v>
      </c>
    </row>
    <row r="162" spans="1:6" ht="14.25" x14ac:dyDescent="0.2">
      <c r="A162" s="6" t="s">
        <v>2190</v>
      </c>
      <c r="B162" s="6" t="s">
        <v>16</v>
      </c>
      <c r="C162" s="6" t="s">
        <v>2191</v>
      </c>
      <c r="D162" s="6" t="s">
        <v>2192</v>
      </c>
      <c r="E162" s="6" t="s">
        <v>10</v>
      </c>
      <c r="F162" s="4" t="str">
        <f>HYPERLINK("https://drive.google.com/file/d/1tkqzDT5bpFNNa5VI9-DFHrXBnNKlFWJC/view?usp=drivesdk","PRAVEEN KUMAR SINGH, इटावा")</f>
        <v>PRAVEEN KUMAR SINGH, इटावा</v>
      </c>
    </row>
    <row r="163" spans="1:6" ht="14.25" x14ac:dyDescent="0.2">
      <c r="A163" s="6" t="s">
        <v>2193</v>
      </c>
      <c r="B163" s="6" t="s">
        <v>16</v>
      </c>
      <c r="C163" s="6" t="s">
        <v>2194</v>
      </c>
      <c r="D163" s="6" t="s">
        <v>2192</v>
      </c>
      <c r="E163" s="6" t="s">
        <v>10</v>
      </c>
      <c r="F163" s="4" t="str">
        <f>HYPERLINK("https://drive.google.com/file/d/18si2dbqKbR3TKjQ_UMQmYxd2E9UBUuku/view?usp=drivesdk","PRAVESH GOYAL, इटावा")</f>
        <v>PRAVESH GOYAL, इटावा</v>
      </c>
    </row>
    <row r="164" spans="1:6" ht="14.25" x14ac:dyDescent="0.2">
      <c r="A164" s="6" t="s">
        <v>2195</v>
      </c>
      <c r="B164" s="6" t="s">
        <v>16</v>
      </c>
      <c r="C164" s="6" t="s">
        <v>2196</v>
      </c>
      <c r="D164" s="6" t="s">
        <v>2080</v>
      </c>
      <c r="E164" s="6" t="s">
        <v>10</v>
      </c>
      <c r="F164" s="4" t="str">
        <f>HYPERLINK("https://drive.google.com/file/d/1Py5Kvik5JlLuqlKS0q7UjUG3FLpA69P6/view?usp=drivesdk","Meena Jatav, इटावा")</f>
        <v>Meena Jatav, इटावा</v>
      </c>
    </row>
    <row r="165" spans="1:6" ht="14.25" x14ac:dyDescent="0.2">
      <c r="A165" s="6" t="s">
        <v>2197</v>
      </c>
      <c r="B165" s="6" t="s">
        <v>16</v>
      </c>
      <c r="C165" s="6" t="s">
        <v>2198</v>
      </c>
      <c r="D165" s="6" t="s">
        <v>2192</v>
      </c>
      <c r="E165" s="6" t="s">
        <v>10</v>
      </c>
      <c r="F165" s="4" t="str">
        <f>HYPERLINK("https://drive.google.com/file/d/1bp8NRsZdCmKdZmspPfrbwdgUu4_07Z43/view?usp=drivesdk","VINOD KUMAR, इटावा")</f>
        <v>VINOD KUMAR, इटावा</v>
      </c>
    </row>
    <row r="166" spans="1:6" ht="14.25" x14ac:dyDescent="0.2">
      <c r="A166" s="6" t="s">
        <v>2199</v>
      </c>
      <c r="B166" s="6" t="s">
        <v>7</v>
      </c>
      <c r="C166" s="6" t="s">
        <v>2200</v>
      </c>
      <c r="D166" s="6" t="s">
        <v>225</v>
      </c>
      <c r="E166" s="6" t="s">
        <v>10</v>
      </c>
      <c r="F166" s="4" t="str">
        <f>HYPERLINK("https://drive.google.com/file/d/1MHYRPzvNuZBXOvN35m0cFDnTL-PCjhWB/view?usp=drivesdk","Mayank, इटावा")</f>
        <v>Mayank, इटावा</v>
      </c>
    </row>
    <row r="167" spans="1:6" ht="14.25" x14ac:dyDescent="0.2">
      <c r="A167" s="6" t="s">
        <v>2201</v>
      </c>
      <c r="B167" s="6" t="s">
        <v>7</v>
      </c>
      <c r="C167" s="6" t="s">
        <v>2202</v>
      </c>
      <c r="D167" s="6" t="s">
        <v>1706</v>
      </c>
      <c r="E167" s="6" t="s">
        <v>10</v>
      </c>
      <c r="F167" s="4" t="str">
        <f>HYPERLINK("https://drive.google.com/file/d/1MO9Erx303rHgcRpeT00rCPYwdt-7fAqH/view?usp=drivesdk","Prashant, इटावा")</f>
        <v>Prashant, इटावा</v>
      </c>
    </row>
    <row r="168" spans="1:6" ht="14.25" x14ac:dyDescent="0.2">
      <c r="A168" s="6" t="s">
        <v>2214</v>
      </c>
      <c r="B168" s="6" t="s">
        <v>16</v>
      </c>
      <c r="C168" s="6" t="s">
        <v>2215</v>
      </c>
      <c r="D168" s="6" t="s">
        <v>608</v>
      </c>
      <c r="E168" s="6" t="s">
        <v>10</v>
      </c>
      <c r="F168" s="4" t="str">
        <f>HYPERLINK("https://drive.google.com/file/d/1HRh4oWXtq9G9GMN8lw2zZxR4V8cxxYqR/view?usp=drivesdk","प्रेम कुमार शंखवार, इटावा")</f>
        <v>प्रेम कुमार शंखवार, इटावा</v>
      </c>
    </row>
    <row r="169" spans="1:6" ht="14.25" x14ac:dyDescent="0.2">
      <c r="A169" s="6" t="s">
        <v>19</v>
      </c>
      <c r="B169" s="6" t="s">
        <v>16</v>
      </c>
      <c r="C169" s="6" t="s">
        <v>20</v>
      </c>
      <c r="D169" s="6" t="s">
        <v>21</v>
      </c>
      <c r="E169" s="6" t="s">
        <v>10</v>
      </c>
      <c r="F169" s="4" t="str">
        <f>HYPERLINK("https://drive.google.com/file/d/1gYuapLX6ALbuKI0HrCnxnYaleW5eqt2P/view?usp=drivesdk","राम जी शर्मा, इटावा")</f>
        <v>राम जी शर्मा, इटावा</v>
      </c>
    </row>
    <row r="170" spans="1:6" ht="14.25" x14ac:dyDescent="0.2">
      <c r="A170" s="6" t="s">
        <v>2333</v>
      </c>
      <c r="B170" s="6" t="s">
        <v>7</v>
      </c>
      <c r="C170" s="6" t="s">
        <v>2334</v>
      </c>
      <c r="D170" s="6" t="s">
        <v>196</v>
      </c>
      <c r="E170" s="6" t="s">
        <v>10</v>
      </c>
      <c r="F170" s="4" t="str">
        <f>HYPERLINK("https://drive.google.com/file/d/1d_XWz51ybXB-tfngKV2LrJr3osmdEx7v/view?usp=drivesdk","सुब्रत शर्मा, इटावा")</f>
        <v>सुब्रत शर्मा, इटावा</v>
      </c>
    </row>
    <row r="171" spans="1:6" ht="14.25" x14ac:dyDescent="0.2">
      <c r="A171" s="6" t="s">
        <v>2335</v>
      </c>
      <c r="B171" s="6" t="s">
        <v>7</v>
      </c>
      <c r="C171" s="6" t="s">
        <v>2334</v>
      </c>
      <c r="D171" s="6" t="s">
        <v>196</v>
      </c>
      <c r="E171" s="6" t="s">
        <v>10</v>
      </c>
      <c r="F171" s="4" t="str">
        <f>HYPERLINK("https://drive.google.com/file/d/1Y8OHxVIqIPaiU1reCI_jNl_9RiqCOzQB/view?usp=drivesdk","रुद्रांश शर्मा, इटावा")</f>
        <v>रुद्रांश शर्मा, इटावा</v>
      </c>
    </row>
    <row r="172" spans="1:6" ht="14.25" x14ac:dyDescent="0.2">
      <c r="A172" s="6" t="s">
        <v>19</v>
      </c>
      <c r="B172" s="6" t="s">
        <v>16</v>
      </c>
      <c r="C172" s="6" t="s">
        <v>2336</v>
      </c>
      <c r="D172" s="6" t="s">
        <v>21</v>
      </c>
      <c r="E172" s="6" t="s">
        <v>10</v>
      </c>
      <c r="F172" s="4" t="str">
        <f>HYPERLINK("https://drive.google.com/file/d/1GyiFjmxYiiBlFqMgMWlilloR7Tic71xD/view?usp=drivesdk","राम जी शर्मा, इटावा")</f>
        <v>राम जी शर्मा, इटावा</v>
      </c>
    </row>
    <row r="173" spans="1:6" ht="14.25" x14ac:dyDescent="0.2">
      <c r="A173" s="6" t="s">
        <v>535</v>
      </c>
      <c r="B173" s="6" t="s">
        <v>16</v>
      </c>
      <c r="C173" s="6" t="s">
        <v>2891</v>
      </c>
      <c r="D173" s="6" t="s">
        <v>743</v>
      </c>
      <c r="E173" s="6" t="s">
        <v>10</v>
      </c>
      <c r="F173" s="4" t="str">
        <f>HYPERLINK("https://drive.google.com/file/d/1GXAUW2UqdqAHpxxho9xnjGzb1x-8ZOK-/view?usp=drivesdk","अर्चना, इटावा")</f>
        <v>अर्चना, इटावा</v>
      </c>
    </row>
    <row r="174" spans="1:6" ht="14.25" x14ac:dyDescent="0.2">
      <c r="A174" s="6" t="s">
        <v>3000</v>
      </c>
      <c r="B174" s="6" t="s">
        <v>16</v>
      </c>
      <c r="C174" s="6" t="s">
        <v>3001</v>
      </c>
      <c r="D174" s="6" t="s">
        <v>3002</v>
      </c>
      <c r="E174" s="6" t="s">
        <v>10</v>
      </c>
      <c r="F174" s="4" t="str">
        <f>HYPERLINK("https://drive.google.com/file/d/1fnNZdE_2-YWMuQ0LKEzvk39_dIH71HvE/view?usp=drivesdk","RAJNEE TALIYAN, इटावा")</f>
        <v>RAJNEE TALIYAN, इटावा</v>
      </c>
    </row>
    <row r="175" spans="1:6" ht="14.25" x14ac:dyDescent="0.2">
      <c r="A175" s="6" t="s">
        <v>62</v>
      </c>
      <c r="B175" s="6" t="s">
        <v>16</v>
      </c>
      <c r="C175" s="6" t="s">
        <v>63</v>
      </c>
      <c r="D175" s="6" t="s">
        <v>64</v>
      </c>
      <c r="E175" s="6" t="s">
        <v>65</v>
      </c>
      <c r="F175" s="4" t="str">
        <f>HYPERLINK("https://drive.google.com/file/d/13u1SUKaf1YSUP6Sim6sedEeZSApF0Aba/view?usp=drivesdk","SMITA GUPTA, उन्नाव")</f>
        <v>SMITA GUPTA, उन्नाव</v>
      </c>
    </row>
    <row r="176" spans="1:6" ht="14.25" x14ac:dyDescent="0.2">
      <c r="A176" s="6" t="s">
        <v>1296</v>
      </c>
      <c r="B176" s="6" t="s">
        <v>16</v>
      </c>
      <c r="C176" s="6" t="s">
        <v>1297</v>
      </c>
      <c r="D176" s="6" t="s">
        <v>1298</v>
      </c>
      <c r="E176" s="6" t="s">
        <v>65</v>
      </c>
      <c r="F176" s="4" t="str">
        <f>HYPERLINK("https://drive.google.com/file/d/1CHRr5P-b2iNhSDnGQEK_-5Zi9WKEB3rB/view?usp=drivesdk","डाॅ रचना सिंह, उन्नाव")</f>
        <v>डाॅ रचना सिंह, उन्नाव</v>
      </c>
    </row>
    <row r="177" spans="1:6" ht="14.25" x14ac:dyDescent="0.2">
      <c r="A177" s="6" t="s">
        <v>1384</v>
      </c>
      <c r="B177" s="6" t="s">
        <v>125</v>
      </c>
      <c r="C177" s="6" t="s">
        <v>1385</v>
      </c>
      <c r="D177" s="6" t="s">
        <v>1386</v>
      </c>
      <c r="E177" s="6" t="s">
        <v>65</v>
      </c>
      <c r="F177" s="4" t="str">
        <f>HYPERLINK("https://drive.google.com/file/d/1JkleKqmS0Nib6eI1imb-vVCcd-uVGfi_/view?usp=drivesdk","pooja Awasthi, उन्नाव")</f>
        <v>pooja Awasthi, उन्नाव</v>
      </c>
    </row>
    <row r="178" spans="1:6" ht="14.25" x14ac:dyDescent="0.2">
      <c r="A178" s="6" t="s">
        <v>1535</v>
      </c>
      <c r="B178" s="6" t="s">
        <v>16</v>
      </c>
      <c r="C178" s="6" t="s">
        <v>1536</v>
      </c>
      <c r="D178" s="6" t="s">
        <v>1537</v>
      </c>
      <c r="E178" s="6" t="s">
        <v>65</v>
      </c>
      <c r="F178" s="4" t="str">
        <f>HYPERLINK("https://drive.google.com/file/d/1_0i5CF_YFKm4izyZWWIPu9QnKKD9NYfV/view?usp=drivesdk","Vinita Rani, उन्नाव")</f>
        <v>Vinita Rani, उन्नाव</v>
      </c>
    </row>
    <row r="179" spans="1:6" ht="14.25" x14ac:dyDescent="0.2">
      <c r="A179" s="6" t="s">
        <v>1811</v>
      </c>
      <c r="B179" s="6" t="s">
        <v>7</v>
      </c>
      <c r="C179" s="6" t="s">
        <v>1812</v>
      </c>
      <c r="D179" s="6" t="s">
        <v>1813</v>
      </c>
      <c r="E179" s="6" t="s">
        <v>65</v>
      </c>
      <c r="F179" s="4" t="str">
        <f>HYPERLINK("https://drive.google.com/file/d/1fAJPNQxO3ruGImhWVDVidRzAykKtPKNs/view?usp=drivesdk","आदर्श, उन्नाव")</f>
        <v>आदर्श, उन्नाव</v>
      </c>
    </row>
    <row r="180" spans="1:6" ht="14.25" x14ac:dyDescent="0.2">
      <c r="A180" s="6" t="s">
        <v>2264</v>
      </c>
      <c r="B180" s="6" t="s">
        <v>7</v>
      </c>
      <c r="C180" s="6" t="s">
        <v>2265</v>
      </c>
      <c r="D180" s="6" t="s">
        <v>881</v>
      </c>
      <c r="E180" s="6" t="s">
        <v>65</v>
      </c>
      <c r="F180" s="4" t="str">
        <f>HYPERLINK("https://drive.google.com/file/d/1dl0q2n5o0gQ0QO8qd0G5WBm0SMm4oWzf/view?usp=drivesdk","सचिन कुमार, उन्नाव")</f>
        <v>सचिन कुमार, उन्नाव</v>
      </c>
    </row>
    <row r="181" spans="1:6" ht="14.25" x14ac:dyDescent="0.2">
      <c r="A181" s="6" t="s">
        <v>2266</v>
      </c>
      <c r="B181" s="6" t="s">
        <v>16</v>
      </c>
      <c r="C181" s="6" t="s">
        <v>2267</v>
      </c>
      <c r="D181" s="6" t="s">
        <v>881</v>
      </c>
      <c r="E181" s="6" t="s">
        <v>65</v>
      </c>
      <c r="F181" s="4" t="str">
        <f>HYPERLINK("https://drive.google.com/file/d/1VBF7zm5x7Jf-hX9oB9cKDtGpwb53B0pg/view?usp=drivesdk","प्रियंका चौहान, उन्नाव")</f>
        <v>प्रियंका चौहान, उन्नाव</v>
      </c>
    </row>
    <row r="182" spans="1:6" ht="14.25" x14ac:dyDescent="0.2">
      <c r="A182" s="6" t="s">
        <v>2268</v>
      </c>
      <c r="B182" s="6" t="s">
        <v>7</v>
      </c>
      <c r="C182" s="6" t="s">
        <v>2265</v>
      </c>
      <c r="D182" s="6" t="s">
        <v>881</v>
      </c>
      <c r="E182" s="6" t="s">
        <v>65</v>
      </c>
      <c r="F182" s="4" t="str">
        <f>HYPERLINK("https://drive.google.com/file/d/1FX_-BnniYpnHxzOckgtZy3flbK7Fl-rK/view?usp=drivesdk","अमन सिंह, उन्नाव")</f>
        <v>अमन सिंह, उन्नाव</v>
      </c>
    </row>
    <row r="183" spans="1:6" ht="14.25" x14ac:dyDescent="0.2">
      <c r="A183" s="6" t="s">
        <v>2269</v>
      </c>
      <c r="B183" s="6" t="s">
        <v>281</v>
      </c>
      <c r="C183" s="6" t="s">
        <v>2265</v>
      </c>
      <c r="D183" s="6" t="s">
        <v>65</v>
      </c>
      <c r="E183" s="6" t="s">
        <v>65</v>
      </c>
      <c r="F183" s="4" t="str">
        <f>HYPERLINK("https://drive.google.com/file/d/1EfTHsaPEvBpdvFmy7ppyqlU_nDWZ6ONK/view?usp=drivesdk","आर.बी.सिंह, उन्नाव")</f>
        <v>आर.बी.सिंह, उन्नाव</v>
      </c>
    </row>
    <row r="184" spans="1:6" ht="14.25" x14ac:dyDescent="0.2">
      <c r="A184" s="6" t="s">
        <v>2349</v>
      </c>
      <c r="B184" s="6" t="s">
        <v>16</v>
      </c>
      <c r="C184" s="6" t="s">
        <v>2350</v>
      </c>
      <c r="D184" s="6" t="s">
        <v>225</v>
      </c>
      <c r="E184" s="6" t="s">
        <v>65</v>
      </c>
      <c r="F184" s="4" t="str">
        <f>HYPERLINK("https://drive.google.com/file/d/13Vb3aDd7ylI_kiZKwGjbvq8sXy0dYgl1/view?usp=drivesdk","रंजना कुमारी, उन्नाव")</f>
        <v>रंजना कुमारी, उन्नाव</v>
      </c>
    </row>
    <row r="185" spans="1:6" ht="14.25" x14ac:dyDescent="0.2">
      <c r="A185" s="6" t="s">
        <v>2784</v>
      </c>
      <c r="B185" s="6" t="s">
        <v>16</v>
      </c>
      <c r="C185" s="6" t="s">
        <v>2785</v>
      </c>
      <c r="D185" s="6" t="s">
        <v>2786</v>
      </c>
      <c r="E185" s="6" t="s">
        <v>65</v>
      </c>
      <c r="F185" s="4" t="str">
        <f>HYPERLINK("https://drive.google.com/file/d/1I72S3xQS6R7t0BEuPsJS8YJ4szgc0kk5/view?usp=drivesdk","श्रीमती सीमा मिश्रा, उन्नाव")</f>
        <v>श्रीमती सीमा मिश्रा, उन्नाव</v>
      </c>
    </row>
    <row r="186" spans="1:6" ht="14.25" x14ac:dyDescent="0.2">
      <c r="A186" s="6" t="s">
        <v>2787</v>
      </c>
      <c r="B186" s="6" t="s">
        <v>125</v>
      </c>
      <c r="C186" s="6" t="s">
        <v>2788</v>
      </c>
      <c r="D186" s="6" t="s">
        <v>2786</v>
      </c>
      <c r="E186" s="6" t="s">
        <v>65</v>
      </c>
      <c r="F186" s="4" t="str">
        <f>HYPERLINK("https://drive.google.com/file/d/1fUFlKxAN6tueWEXnBe5yqHvJkTBFybn3/view?usp=drivesdk","श्री अशोक, उन्नाव")</f>
        <v>श्री अशोक, उन्नाव</v>
      </c>
    </row>
    <row r="187" spans="1:6" ht="14.25" x14ac:dyDescent="0.2">
      <c r="A187" s="6" t="s">
        <v>139</v>
      </c>
      <c r="B187" s="6" t="s">
        <v>140</v>
      </c>
      <c r="C187" s="6" t="s">
        <v>141</v>
      </c>
      <c r="D187" s="6" t="s">
        <v>142</v>
      </c>
      <c r="E187" s="6" t="s">
        <v>143</v>
      </c>
      <c r="F187" s="4" t="str">
        <f>HYPERLINK("https://drive.google.com/file/d/1S3KdQaaFNYq590UbTNZnSI9MHJdGldIx/view?usp=drivesdk","Yatindra pratap singh, एटा")</f>
        <v>Yatindra pratap singh, एटा</v>
      </c>
    </row>
    <row r="188" spans="1:6" ht="14.25" x14ac:dyDescent="0.2">
      <c r="A188" s="6" t="s">
        <v>168</v>
      </c>
      <c r="B188" s="6" t="s">
        <v>16</v>
      </c>
      <c r="C188" s="6" t="s">
        <v>169</v>
      </c>
      <c r="D188" s="6" t="s">
        <v>170</v>
      </c>
      <c r="E188" s="6" t="s">
        <v>143</v>
      </c>
      <c r="F188" s="4" t="str">
        <f>HYPERLINK("https://drive.google.com/file/d/1fOYYG6I9N5Cvc7mfSfbQXI__PxEoJeQE/view?usp=drivesdk","Deepak Kumar Singh, एटा")</f>
        <v>Deepak Kumar Singh, एटा</v>
      </c>
    </row>
    <row r="189" spans="1:6" ht="14.25" x14ac:dyDescent="0.2">
      <c r="A189" s="6" t="s">
        <v>245</v>
      </c>
      <c r="B189" s="6" t="s">
        <v>16</v>
      </c>
      <c r="C189" s="6" t="s">
        <v>246</v>
      </c>
      <c r="D189" s="6" t="s">
        <v>247</v>
      </c>
      <c r="E189" s="6" t="s">
        <v>143</v>
      </c>
      <c r="F189" s="4" t="str">
        <f>HYPERLINK("https://drive.google.com/file/d/1ZVbzYN50a-yEheUE7QdCpYKd2BT5NHxc/view?usp=drivesdk","Pradeep Rana, एटा")</f>
        <v>Pradeep Rana, एटा</v>
      </c>
    </row>
    <row r="190" spans="1:6" ht="14.25" x14ac:dyDescent="0.2">
      <c r="A190" s="6" t="s">
        <v>255</v>
      </c>
      <c r="B190" s="6" t="s">
        <v>16</v>
      </c>
      <c r="C190" s="6" t="s">
        <v>256</v>
      </c>
      <c r="D190" s="6" t="s">
        <v>247</v>
      </c>
      <c r="E190" s="6" t="s">
        <v>143</v>
      </c>
      <c r="F190" s="4" t="str">
        <f>HYPERLINK("https://drive.google.com/file/d/1I9W-TbKo08975Oz7aDkGvkwqRIIymlov/view?usp=drivesdk","Priyanka gautam, एटा")</f>
        <v>Priyanka gautam, एटा</v>
      </c>
    </row>
    <row r="191" spans="1:6" ht="14.25" x14ac:dyDescent="0.2">
      <c r="A191" s="6" t="s">
        <v>273</v>
      </c>
      <c r="B191" s="6" t="s">
        <v>16</v>
      </c>
      <c r="C191" s="6" t="s">
        <v>274</v>
      </c>
      <c r="D191" s="6" t="s">
        <v>275</v>
      </c>
      <c r="E191" s="6" t="s">
        <v>143</v>
      </c>
      <c r="F191" s="4" t="str">
        <f>HYPERLINK("https://drive.google.com/file/d/1bU8qm3s5XD_OZkG4_X6g6iVJuotmHRwW/view?usp=drivesdk","अंशिका शर्मा, एटा")</f>
        <v>अंशिका शर्मा, एटा</v>
      </c>
    </row>
    <row r="192" spans="1:6" ht="14.25" x14ac:dyDescent="0.2">
      <c r="A192" s="6" t="s">
        <v>354</v>
      </c>
      <c r="B192" s="6" t="s">
        <v>16</v>
      </c>
      <c r="C192" s="6" t="s">
        <v>355</v>
      </c>
      <c r="D192" s="6" t="s">
        <v>356</v>
      </c>
      <c r="E192" s="6" t="s">
        <v>143</v>
      </c>
      <c r="F192" s="4" t="str">
        <f>HYPERLINK("https://drive.google.com/file/d/1EgbXfXD3t02tQ9K8JKG_i1IWT7sELrnG/view?usp=drivesdk","SAVITA GUPTA, एटा")</f>
        <v>SAVITA GUPTA, एटा</v>
      </c>
    </row>
    <row r="193" spans="1:6" ht="14.25" x14ac:dyDescent="0.2">
      <c r="A193" s="6" t="s">
        <v>360</v>
      </c>
      <c r="B193" s="6" t="s">
        <v>16</v>
      </c>
      <c r="C193" s="6" t="s">
        <v>361</v>
      </c>
      <c r="D193" s="6" t="s">
        <v>356</v>
      </c>
      <c r="E193" s="6" t="s">
        <v>143</v>
      </c>
      <c r="F193" s="4" t="str">
        <f>HYPERLINK("https://drive.google.com/file/d/13uNslUknI0Jn_qJ99pKHpKOILiUufc-7/view?usp=drivesdk","PRANVENDRA KUMAR, एटा")</f>
        <v>PRANVENDRA KUMAR, एटा</v>
      </c>
    </row>
    <row r="194" spans="1:6" ht="14.25" x14ac:dyDescent="0.2">
      <c r="A194" s="6" t="s">
        <v>389</v>
      </c>
      <c r="B194" s="6" t="s">
        <v>16</v>
      </c>
      <c r="C194" s="6" t="s">
        <v>390</v>
      </c>
      <c r="D194" s="6" t="s">
        <v>391</v>
      </c>
      <c r="E194" s="6" t="s">
        <v>143</v>
      </c>
      <c r="F194" s="4" t="str">
        <f>HYPERLINK("https://drive.google.com/file/d/1v_3SZ2q3eBt52JqgA0ug095F2byVGZnv/view?usp=drivesdk","ममता, एटा")</f>
        <v>ममता, एटा</v>
      </c>
    </row>
    <row r="195" spans="1:6" ht="14.25" x14ac:dyDescent="0.2">
      <c r="A195" s="6" t="s">
        <v>396</v>
      </c>
      <c r="B195" s="6" t="s">
        <v>7</v>
      </c>
      <c r="C195" s="6" t="s">
        <v>397</v>
      </c>
      <c r="D195" s="6" t="s">
        <v>398</v>
      </c>
      <c r="E195" s="6" t="s">
        <v>143</v>
      </c>
      <c r="F195" s="4" t="str">
        <f>HYPERLINK("https://drive.google.com/file/d/1E1ui2pt6pQuNnGyOIGOzrDbvnYUo4xmV/view?usp=drivesdk","NEETI DHANGAR, एटा")</f>
        <v>NEETI DHANGAR, एटा</v>
      </c>
    </row>
    <row r="196" spans="1:6" ht="14.25" x14ac:dyDescent="0.2">
      <c r="A196" s="6" t="s">
        <v>425</v>
      </c>
      <c r="B196" s="6" t="s">
        <v>7</v>
      </c>
      <c r="C196" s="6" t="s">
        <v>426</v>
      </c>
      <c r="D196" s="6" t="s">
        <v>398</v>
      </c>
      <c r="E196" s="6" t="s">
        <v>143</v>
      </c>
      <c r="F196" s="4" t="str">
        <f>HYPERLINK("https://drive.google.com/file/d/1tzGGQ7y--BqKSB-sIIsdVsDLDVM99NJC/view?usp=drivesdk","SAMARTH PRATAP SINGH, एटा")</f>
        <v>SAMARTH PRATAP SINGH, एटा</v>
      </c>
    </row>
    <row r="197" spans="1:6" ht="14.25" x14ac:dyDescent="0.2">
      <c r="A197" s="6" t="s">
        <v>354</v>
      </c>
      <c r="B197" s="6" t="s">
        <v>16</v>
      </c>
      <c r="C197" s="6" t="s">
        <v>355</v>
      </c>
      <c r="D197" s="6" t="s">
        <v>356</v>
      </c>
      <c r="E197" s="6" t="s">
        <v>143</v>
      </c>
      <c r="F197" s="4" t="str">
        <f>HYPERLINK("https://drive.google.com/file/d/17DcJQ69kW7GRJnr-Yrwbmohx11KTPG2S/view?usp=drivesdk","SAVITA GUPTA, एटा")</f>
        <v>SAVITA GUPTA, एटा</v>
      </c>
    </row>
    <row r="198" spans="1:6" ht="14.25" x14ac:dyDescent="0.2">
      <c r="A198" s="6" t="s">
        <v>431</v>
      </c>
      <c r="B198" s="6" t="s">
        <v>16</v>
      </c>
      <c r="C198" s="6" t="s">
        <v>390</v>
      </c>
      <c r="D198" s="6" t="s">
        <v>391</v>
      </c>
      <c r="E198" s="6" t="s">
        <v>143</v>
      </c>
      <c r="F198" s="4" t="str">
        <f>HYPERLINK("https://drive.google.com/file/d/1LYiNkOIJ3RQ5gSPjzn_qodiUjm1dmh_5/view?usp=drivesdk","सविता गुप्ता, एटा")</f>
        <v>सविता गुप्ता, एटा</v>
      </c>
    </row>
    <row r="199" spans="1:6" ht="14.25" x14ac:dyDescent="0.2">
      <c r="A199" s="6" t="s">
        <v>462</v>
      </c>
      <c r="B199" s="6" t="s">
        <v>16</v>
      </c>
      <c r="C199" s="6" t="s">
        <v>463</v>
      </c>
      <c r="D199" s="6" t="s">
        <v>391</v>
      </c>
      <c r="E199" s="6" t="s">
        <v>143</v>
      </c>
      <c r="F199" s="4" t="str">
        <f>HYPERLINK("https://drive.google.com/file/d/1BB5x2lt1WWyUIp7jwjE5LLhMtcZ9wVoH/view?usp=drivesdk","अंजली मिश्रा, एटा")</f>
        <v>अंजली मिश्रा, एटा</v>
      </c>
    </row>
    <row r="200" spans="1:6" ht="14.25" x14ac:dyDescent="0.2">
      <c r="A200" s="6" t="s">
        <v>498</v>
      </c>
      <c r="B200" s="6" t="s">
        <v>281</v>
      </c>
      <c r="C200" s="6" t="s">
        <v>499</v>
      </c>
      <c r="D200" s="6" t="s">
        <v>275</v>
      </c>
      <c r="E200" s="6" t="s">
        <v>143</v>
      </c>
      <c r="F200" s="4" t="str">
        <f>HYPERLINK("https://drive.google.com/file/d/1nFEgD0r7HcV5bhdBgsYcEHuC6mWvJzP3/view?usp=drivesdk","चाँदनी यादव, एटा")</f>
        <v>चाँदनी यादव, एटा</v>
      </c>
    </row>
    <row r="201" spans="1:6" ht="14.25" x14ac:dyDescent="0.2">
      <c r="A201" s="6" t="s">
        <v>500</v>
      </c>
      <c r="B201" s="6" t="s">
        <v>281</v>
      </c>
      <c r="C201" s="6" t="s">
        <v>499</v>
      </c>
      <c r="D201" s="6" t="s">
        <v>275</v>
      </c>
      <c r="E201" s="6" t="s">
        <v>143</v>
      </c>
      <c r="F201" s="4" t="str">
        <f>HYPERLINK("https://drive.google.com/file/d/178xIlfAkIurObj4RL9CqcFJayzXynUyF/view?usp=drivesdk","करिश्मा, एटा")</f>
        <v>करिश्मा, एटा</v>
      </c>
    </row>
    <row r="202" spans="1:6" ht="14.25" x14ac:dyDescent="0.2">
      <c r="A202" s="6" t="s">
        <v>521</v>
      </c>
      <c r="B202" s="6" t="s">
        <v>16</v>
      </c>
      <c r="C202" s="6" t="s">
        <v>522</v>
      </c>
      <c r="D202" s="6" t="s">
        <v>356</v>
      </c>
      <c r="E202" s="6" t="s">
        <v>143</v>
      </c>
      <c r="F202" s="4" t="str">
        <f>HYPERLINK("https://drive.google.com/file/d/1tFYZbQpDUqXJGycqwD9K_Jwsrw6AanY6/view?usp=drivesdk","Mukesh Baboo, एटा")</f>
        <v>Mukesh Baboo, एटा</v>
      </c>
    </row>
    <row r="203" spans="1:6" ht="14.25" x14ac:dyDescent="0.2">
      <c r="A203" s="6" t="s">
        <v>527</v>
      </c>
      <c r="B203" s="6" t="s">
        <v>16</v>
      </c>
      <c r="C203" s="6" t="s">
        <v>528</v>
      </c>
      <c r="D203" s="6" t="s">
        <v>529</v>
      </c>
      <c r="E203" s="6" t="s">
        <v>143</v>
      </c>
      <c r="F203" s="4" t="str">
        <f>HYPERLINK("https://drive.google.com/file/d/1C7i-tDGBCv2Mk0f3TqDXnfO4Wz1PIAt2/view?usp=drivesdk","प्रियम्बदा, एटा")</f>
        <v>प्रियम्बदा, एटा</v>
      </c>
    </row>
    <row r="204" spans="1:6" ht="14.25" x14ac:dyDescent="0.2">
      <c r="A204" s="6" t="s">
        <v>543</v>
      </c>
      <c r="B204" s="6" t="s">
        <v>16</v>
      </c>
      <c r="C204" s="6" t="s">
        <v>390</v>
      </c>
      <c r="D204" s="6" t="s">
        <v>391</v>
      </c>
      <c r="E204" s="6" t="s">
        <v>143</v>
      </c>
      <c r="F204" s="4" t="str">
        <f>HYPERLINK("https://drive.google.com/file/d/1c-i3coVKb8idwJilEjdOOhISdJD2LngT/view?usp=drivesdk","श्री इन्द्रपाल, एटा")</f>
        <v>श्री इन्द्रपाल, एटा</v>
      </c>
    </row>
    <row r="205" spans="1:6" ht="14.25" x14ac:dyDescent="0.2">
      <c r="A205" s="6" t="s">
        <v>573</v>
      </c>
      <c r="B205" s="6" t="s">
        <v>16</v>
      </c>
      <c r="C205" s="6" t="s">
        <v>574</v>
      </c>
      <c r="D205" s="6" t="s">
        <v>575</v>
      </c>
      <c r="E205" s="6" t="s">
        <v>143</v>
      </c>
      <c r="F205" s="4" t="str">
        <f>HYPERLINK("https://drive.google.com/file/d/1XWqR_K-4PEExhBV5oOkavyGn6EnWR-dS/view?usp=drivesdk","ओमबीर सिंह, एटा")</f>
        <v>ओमबीर सिंह, एटा</v>
      </c>
    </row>
    <row r="206" spans="1:6" ht="14.25" x14ac:dyDescent="0.2">
      <c r="A206" s="6" t="s">
        <v>640</v>
      </c>
      <c r="B206" s="6" t="s">
        <v>16</v>
      </c>
      <c r="C206" s="6" t="s">
        <v>641</v>
      </c>
      <c r="D206" s="6" t="s">
        <v>642</v>
      </c>
      <c r="E206" s="6" t="s">
        <v>143</v>
      </c>
      <c r="F206" s="4" t="str">
        <f>HYPERLINK("https://drive.google.com/file/d/1ebzm5Z7Fzld0a0LGx1uwS6uYepToEdHT/view?usp=drivesdk","Alka bhargava, एटा")</f>
        <v>Alka bhargava, एटा</v>
      </c>
    </row>
    <row r="207" spans="1:6" ht="14.25" x14ac:dyDescent="0.2">
      <c r="A207" s="6" t="s">
        <v>773</v>
      </c>
      <c r="B207" s="6" t="s">
        <v>16</v>
      </c>
      <c r="C207" s="6" t="s">
        <v>774</v>
      </c>
      <c r="D207" s="6" t="s">
        <v>775</v>
      </c>
      <c r="E207" s="6" t="s">
        <v>143</v>
      </c>
      <c r="F207" s="4" t="str">
        <f>HYPERLINK("https://drive.google.com/file/d/1otWIMdtLx2JGi1RbC-BXK8Ggf3wRZBsm/view?usp=drivesdk","उपेंद्र द्विवेदी, एटा")</f>
        <v>उपेंद्र द्विवेदी, एटा</v>
      </c>
    </row>
    <row r="208" spans="1:6" ht="14.25" x14ac:dyDescent="0.2">
      <c r="A208" s="6" t="s">
        <v>776</v>
      </c>
      <c r="B208" s="6" t="s">
        <v>32</v>
      </c>
      <c r="C208" s="6" t="s">
        <v>777</v>
      </c>
      <c r="D208" s="6" t="s">
        <v>143</v>
      </c>
      <c r="E208" s="6" t="s">
        <v>143</v>
      </c>
      <c r="F208" s="4" t="str">
        <f>HYPERLINK("https://drive.google.com/file/d/1cTXGgqX3u0dzcqYzWJdkkNxzpZq11gd8/view?usp=drivesdk","सजय सिंह, एटा")</f>
        <v>सजय सिंह, एटा</v>
      </c>
    </row>
    <row r="209" spans="1:6" ht="14.25" x14ac:dyDescent="0.2">
      <c r="A209" s="6" t="s">
        <v>389</v>
      </c>
      <c r="B209" s="6" t="s">
        <v>281</v>
      </c>
      <c r="C209" s="6" t="s">
        <v>778</v>
      </c>
      <c r="D209" s="6" t="s">
        <v>779</v>
      </c>
      <c r="E209" s="6" t="s">
        <v>143</v>
      </c>
      <c r="F209" s="4" t="str">
        <f>HYPERLINK("https://drive.google.com/file/d/1iJq1plDpcpW1Y4BRRogKtvlPE1eJg0QD/view?usp=drivesdk","ममता, एटा")</f>
        <v>ममता, एटा</v>
      </c>
    </row>
    <row r="210" spans="1:6" ht="14.25" x14ac:dyDescent="0.2">
      <c r="A210" s="6" t="s">
        <v>780</v>
      </c>
      <c r="B210" s="6" t="s">
        <v>32</v>
      </c>
      <c r="C210" s="6" t="s">
        <v>781</v>
      </c>
      <c r="D210" s="6" t="s">
        <v>779</v>
      </c>
      <c r="E210" s="6" t="s">
        <v>143</v>
      </c>
      <c r="F210" s="4" t="str">
        <f>HYPERLINK("https://drive.google.com/file/d/1ZMlSGU2O0iF3ytyd_UhGv2Lmon2eHBrF/view?usp=drivesdk","भारती शाक्य, एटा")</f>
        <v>भारती शाक्य, एटा</v>
      </c>
    </row>
    <row r="211" spans="1:6" ht="14.25" x14ac:dyDescent="0.2">
      <c r="A211" s="6" t="s">
        <v>782</v>
      </c>
      <c r="B211" s="6" t="s">
        <v>16</v>
      </c>
      <c r="C211" s="6" t="s">
        <v>783</v>
      </c>
      <c r="D211" s="6" t="s">
        <v>779</v>
      </c>
      <c r="E211" s="6" t="s">
        <v>143</v>
      </c>
      <c r="F211" s="4" t="str">
        <f>HYPERLINK("https://drive.google.com/file/d/1xMuiyCc_zqZDsJf50oPUsh5j-eFOvChi/view?usp=drivesdk","अनुपमा द्विवेदी, एटा")</f>
        <v>अनुपमा द्विवेदी, एटा</v>
      </c>
    </row>
    <row r="212" spans="1:6" ht="14.25" x14ac:dyDescent="0.2">
      <c r="A212" s="6" t="s">
        <v>784</v>
      </c>
      <c r="B212" s="6" t="s">
        <v>281</v>
      </c>
      <c r="C212" s="6" t="s">
        <v>783</v>
      </c>
      <c r="D212" s="6" t="s">
        <v>779</v>
      </c>
      <c r="E212" s="6" t="s">
        <v>143</v>
      </c>
      <c r="F212" s="4" t="str">
        <f>HYPERLINK("https://drive.google.com/file/d/1ePALBt9b9UGvTNt0eJHsYCQZ39fOtdFK/view?usp=drivesdk","कांता देवी, एटा")</f>
        <v>कांता देवी, एटा</v>
      </c>
    </row>
    <row r="213" spans="1:6" ht="14.25" x14ac:dyDescent="0.2">
      <c r="A213" s="6" t="s">
        <v>785</v>
      </c>
      <c r="B213" s="6" t="s">
        <v>7</v>
      </c>
      <c r="C213" s="6" t="s">
        <v>786</v>
      </c>
      <c r="D213" s="6" t="s">
        <v>779</v>
      </c>
      <c r="E213" s="6" t="s">
        <v>143</v>
      </c>
      <c r="F213" s="4" t="str">
        <f>HYPERLINK("https://drive.google.com/file/d/1jq2SQ3kHN1dNKkLUdbcKTir5DpRhmWfl/view?usp=drivesdk","अमन द्विवेदी, एटा")</f>
        <v>अमन द्विवेदी, एटा</v>
      </c>
    </row>
    <row r="214" spans="1:6" ht="14.25" x14ac:dyDescent="0.2">
      <c r="A214" s="6" t="s">
        <v>787</v>
      </c>
      <c r="B214" s="6" t="s">
        <v>7</v>
      </c>
      <c r="C214" s="6" t="s">
        <v>788</v>
      </c>
      <c r="D214" s="6" t="s">
        <v>779</v>
      </c>
      <c r="E214" s="6" t="s">
        <v>143</v>
      </c>
      <c r="F214" s="4" t="str">
        <f>HYPERLINK("https://drive.google.com/file/d/1vB98MB3GINnPy0CoqJUjpjUq-heo2CRX/view?usp=drivesdk","अनुमति द्विवेदी, एटा")</f>
        <v>अनुमति द्विवेदी, एटा</v>
      </c>
    </row>
    <row r="215" spans="1:6" ht="14.25" x14ac:dyDescent="0.2">
      <c r="A215" s="6" t="s">
        <v>789</v>
      </c>
      <c r="B215" s="6" t="s">
        <v>16</v>
      </c>
      <c r="C215" s="6" t="s">
        <v>790</v>
      </c>
      <c r="D215" s="6" t="s">
        <v>779</v>
      </c>
      <c r="E215" s="6" t="s">
        <v>143</v>
      </c>
      <c r="F215" s="4" t="str">
        <f>HYPERLINK("https://drive.google.com/file/d/196qcBczG092hdKJChm7d0XVnzGVeuEro/view?usp=drivesdk","अलका राजपूत, एटा")</f>
        <v>अलका राजपूत, एटा</v>
      </c>
    </row>
    <row r="216" spans="1:6" ht="14.25" x14ac:dyDescent="0.2">
      <c r="A216" s="6" t="s">
        <v>791</v>
      </c>
      <c r="B216" s="6" t="s">
        <v>16</v>
      </c>
      <c r="C216" s="6" t="s">
        <v>792</v>
      </c>
      <c r="D216" s="6" t="s">
        <v>793</v>
      </c>
      <c r="E216" s="6" t="s">
        <v>143</v>
      </c>
      <c r="F216" s="4" t="str">
        <f>HYPERLINK("https://drive.google.com/file/d/1X__8GAQZh-rWaupTNd46L92iDY4U-DVp/view?usp=drivesdk","Manju Dwivedi, एटा")</f>
        <v>Manju Dwivedi, एटा</v>
      </c>
    </row>
    <row r="217" spans="1:6" ht="14.25" x14ac:dyDescent="0.2">
      <c r="A217" s="6" t="s">
        <v>794</v>
      </c>
      <c r="B217" s="6" t="s">
        <v>281</v>
      </c>
      <c r="C217" s="6" t="s">
        <v>783</v>
      </c>
      <c r="D217" s="6" t="s">
        <v>779</v>
      </c>
      <c r="E217" s="6" t="s">
        <v>143</v>
      </c>
      <c r="F217" s="4" t="str">
        <f>HYPERLINK("https://drive.google.com/file/d/1g08UUWnkXOgxs3l9_-7znbYUvj7zhuHu/view?usp=drivesdk","पूर्णन देवी, एटा")</f>
        <v>पूर्णन देवी, एटा</v>
      </c>
    </row>
    <row r="218" spans="1:6" ht="14.25" x14ac:dyDescent="0.2">
      <c r="A218" s="6" t="s">
        <v>795</v>
      </c>
      <c r="B218" s="6" t="s">
        <v>7</v>
      </c>
      <c r="C218" s="6" t="s">
        <v>783</v>
      </c>
      <c r="D218" s="6" t="s">
        <v>779</v>
      </c>
      <c r="E218" s="6" t="s">
        <v>143</v>
      </c>
      <c r="F218" s="4" t="str">
        <f>HYPERLINK("https://drive.google.com/file/d/1aXg8TJZB42P8Ky085SQqzaFIg0MPO6Ud/view?usp=drivesdk","सुहागा, एटा")</f>
        <v>सुहागा, एटा</v>
      </c>
    </row>
    <row r="219" spans="1:6" ht="14.25" x14ac:dyDescent="0.2">
      <c r="A219" s="6" t="s">
        <v>796</v>
      </c>
      <c r="B219" s="6" t="s">
        <v>16</v>
      </c>
      <c r="C219" s="6" t="s">
        <v>783</v>
      </c>
      <c r="D219" s="6" t="s">
        <v>779</v>
      </c>
      <c r="E219" s="6" t="s">
        <v>143</v>
      </c>
      <c r="F219" s="4" t="str">
        <f>HYPERLINK("https://drive.google.com/file/d/1WwW4srUbG59eF4apADJZL_Mr-7oQFpkK/view?usp=drivesdk","वबिता कुमारी, एटा")</f>
        <v>वबिता कुमारी, एटा</v>
      </c>
    </row>
    <row r="220" spans="1:6" ht="14.25" x14ac:dyDescent="0.2">
      <c r="A220" s="6" t="s">
        <v>797</v>
      </c>
      <c r="B220" s="6" t="s">
        <v>16</v>
      </c>
      <c r="C220" s="6" t="s">
        <v>798</v>
      </c>
      <c r="D220" s="6" t="s">
        <v>793</v>
      </c>
      <c r="E220" s="6" t="s">
        <v>143</v>
      </c>
      <c r="F220" s="4" t="str">
        <f>HYPERLINK("https://drive.google.com/file/d/1OfN-xA0kB0gSURuQzNtf8sRzkk6uKqZA/view?usp=drivesdk","Anupama Dwivedi, एटा")</f>
        <v>Anupama Dwivedi, एटा</v>
      </c>
    </row>
    <row r="221" spans="1:6" ht="14.25" x14ac:dyDescent="0.2">
      <c r="A221" s="6" t="s">
        <v>799</v>
      </c>
      <c r="B221" s="6" t="s">
        <v>16</v>
      </c>
      <c r="C221" s="6" t="s">
        <v>800</v>
      </c>
      <c r="D221" s="6" t="s">
        <v>779</v>
      </c>
      <c r="E221" s="6" t="s">
        <v>143</v>
      </c>
      <c r="F221" s="4" t="str">
        <f>HYPERLINK("https://drive.google.com/file/d/13Tl1e8svwJO0tGRAK60064j5n8qQgcc9/view?usp=drivesdk","सीमा द्विवेदी, एटा")</f>
        <v>सीमा द्विवेदी, एटा</v>
      </c>
    </row>
    <row r="222" spans="1:6" ht="14.25" x14ac:dyDescent="0.2">
      <c r="A222" s="6" t="s">
        <v>801</v>
      </c>
      <c r="B222" s="6" t="s">
        <v>7</v>
      </c>
      <c r="C222" s="6" t="s">
        <v>802</v>
      </c>
      <c r="D222" s="6" t="s">
        <v>779</v>
      </c>
      <c r="E222" s="6" t="s">
        <v>143</v>
      </c>
      <c r="F222" s="4" t="str">
        <f>HYPERLINK("https://drive.google.com/file/d/1VEF8UybV3C2BDZktFQWXZRq6WlNroRE1/view?usp=drivesdk","अजली, एटा")</f>
        <v>अजली, एटा</v>
      </c>
    </row>
    <row r="223" spans="1:6" ht="14.25" x14ac:dyDescent="0.2">
      <c r="A223" s="6" t="s">
        <v>803</v>
      </c>
      <c r="B223" s="6" t="s">
        <v>16</v>
      </c>
      <c r="C223" s="6" t="s">
        <v>804</v>
      </c>
      <c r="D223" s="6" t="s">
        <v>779</v>
      </c>
      <c r="E223" s="6" t="s">
        <v>143</v>
      </c>
      <c r="F223" s="4" t="str">
        <f>HYPERLINK("https://drive.google.com/file/d/1umrNJhTxkPw8Xhk8pG0qu-bywiyqXxrT/view?usp=drivesdk","शिवागी, एटा")</f>
        <v>शिवागी, एटा</v>
      </c>
    </row>
    <row r="224" spans="1:6" ht="14.25" x14ac:dyDescent="0.2">
      <c r="A224" s="6" t="s">
        <v>805</v>
      </c>
      <c r="B224" s="6" t="s">
        <v>281</v>
      </c>
      <c r="C224" s="6" t="s">
        <v>806</v>
      </c>
      <c r="D224" s="6" t="s">
        <v>807</v>
      </c>
      <c r="E224" s="6" t="s">
        <v>143</v>
      </c>
      <c r="F224" s="4" t="str">
        <f>HYPERLINK("https://drive.google.com/file/d/1HQOQHRz7BVIdt1tRpSh3z523-Fv5NJUd/view?usp=drivesdk","दुर्गेश द्विवेदी, एटा")</f>
        <v>दुर्गेश द्विवेदी, एटा</v>
      </c>
    </row>
    <row r="225" spans="1:6" ht="14.25" x14ac:dyDescent="0.2">
      <c r="A225" s="6" t="s">
        <v>808</v>
      </c>
      <c r="B225" s="6" t="s">
        <v>16</v>
      </c>
      <c r="C225" s="6" t="s">
        <v>809</v>
      </c>
      <c r="D225" s="6" t="s">
        <v>779</v>
      </c>
      <c r="E225" s="6" t="s">
        <v>143</v>
      </c>
      <c r="F225" s="4" t="str">
        <f>HYPERLINK("https://drive.google.com/file/d/1zRC0R7lZYq5BnAV-8Vt6GnMnJ0ZCIv-X/view?usp=drivesdk","प्रीती, एटा")</f>
        <v>प्रीती, एटा</v>
      </c>
    </row>
    <row r="226" spans="1:6" ht="14.25" x14ac:dyDescent="0.2">
      <c r="A226" s="6" t="s">
        <v>810</v>
      </c>
      <c r="B226" s="6" t="s">
        <v>281</v>
      </c>
      <c r="C226" s="6" t="s">
        <v>783</v>
      </c>
      <c r="D226" s="6" t="s">
        <v>779</v>
      </c>
      <c r="E226" s="6" t="s">
        <v>143</v>
      </c>
      <c r="F226" s="4" t="str">
        <f>HYPERLINK("https://drive.google.com/file/d/1tq7akA5rT-frDjHdjfXQf56AOCtZeDHp/view?usp=drivesdk","हुकुम सिंह, एटा")</f>
        <v>हुकुम सिंह, एटा</v>
      </c>
    </row>
    <row r="227" spans="1:6" ht="14.25" x14ac:dyDescent="0.2">
      <c r="A227" s="6" t="s">
        <v>811</v>
      </c>
      <c r="B227" s="6" t="s">
        <v>16</v>
      </c>
      <c r="C227" s="6" t="s">
        <v>792</v>
      </c>
      <c r="D227" s="6" t="s">
        <v>793</v>
      </c>
      <c r="E227" s="6" t="s">
        <v>143</v>
      </c>
      <c r="F227" s="4" t="str">
        <f>HYPERLINK("https://drive.google.com/file/d/19frfjMWAqAvFzOYxtvivkNrh0ff6EmXU/view?usp=drivesdk","Arvind, एटा")</f>
        <v>Arvind, एटा</v>
      </c>
    </row>
    <row r="228" spans="1:6" ht="14.25" x14ac:dyDescent="0.2">
      <c r="A228" s="6" t="s">
        <v>812</v>
      </c>
      <c r="B228" s="6" t="s">
        <v>7</v>
      </c>
      <c r="C228" s="6" t="s">
        <v>813</v>
      </c>
      <c r="D228" s="6" t="s">
        <v>814</v>
      </c>
      <c r="E228" s="6" t="s">
        <v>143</v>
      </c>
      <c r="F228" s="4" t="str">
        <f>HYPERLINK("https://drive.google.com/file/d/1Ivpo2U9tcRGTvmQlfEDigKRL6T-9Zp1e/view?usp=drivesdk","Anwita Dwivedi, एटा")</f>
        <v>Anwita Dwivedi, एटा</v>
      </c>
    </row>
    <row r="229" spans="1:6" ht="14.25" x14ac:dyDescent="0.2">
      <c r="A229" s="6" t="s">
        <v>815</v>
      </c>
      <c r="B229" s="6" t="s">
        <v>7</v>
      </c>
      <c r="C229" s="6" t="s">
        <v>813</v>
      </c>
      <c r="D229" s="6" t="s">
        <v>143</v>
      </c>
      <c r="E229" s="6" t="s">
        <v>143</v>
      </c>
      <c r="F229" s="4" t="str">
        <f>HYPERLINK("https://drive.google.com/file/d/1QNlusNiLsDo8FmtOKvtGzqlcCFOzqc0z/view?usp=drivesdk","अनवी द्विवेदी, एटा")</f>
        <v>अनवी द्विवेदी, एटा</v>
      </c>
    </row>
    <row r="230" spans="1:6" ht="14.25" x14ac:dyDescent="0.2">
      <c r="A230" s="6" t="s">
        <v>816</v>
      </c>
      <c r="B230" s="6" t="s">
        <v>7</v>
      </c>
      <c r="C230" s="6" t="s">
        <v>813</v>
      </c>
      <c r="D230" s="6" t="s">
        <v>814</v>
      </c>
      <c r="E230" s="6" t="s">
        <v>143</v>
      </c>
      <c r="F230" s="4" t="str">
        <f>HYPERLINK("https://drive.google.com/file/d/1bKGyK25lZNahW-p58A3P5abagoFEtwAB/view?usp=drivesdk","Adija Dwivedi, एटा")</f>
        <v>Adija Dwivedi, एटा</v>
      </c>
    </row>
    <row r="231" spans="1:6" ht="14.25" x14ac:dyDescent="0.2">
      <c r="A231" s="6" t="s">
        <v>817</v>
      </c>
      <c r="B231" s="6" t="s">
        <v>7</v>
      </c>
      <c r="C231" s="6" t="s">
        <v>818</v>
      </c>
      <c r="D231" s="6" t="s">
        <v>793</v>
      </c>
      <c r="E231" s="6" t="s">
        <v>143</v>
      </c>
      <c r="F231" s="4" t="str">
        <f>HYPERLINK("https://drive.google.com/file/d/1lfbdVshUBO4GsdW2Y1uA2qzPHzye0sbB/view?usp=drivesdk","Peranjul, एटा")</f>
        <v>Peranjul, एटा</v>
      </c>
    </row>
    <row r="232" spans="1:6" ht="14.25" x14ac:dyDescent="0.2">
      <c r="A232" s="6" t="s">
        <v>819</v>
      </c>
      <c r="B232" s="6" t="s">
        <v>7</v>
      </c>
      <c r="C232" s="6" t="s">
        <v>802</v>
      </c>
      <c r="D232" s="6" t="s">
        <v>779</v>
      </c>
      <c r="E232" s="6" t="s">
        <v>143</v>
      </c>
      <c r="F232" s="4" t="str">
        <f>HYPERLINK("https://drive.google.com/file/d/1LsJX5XJwy9fLPK-KNoCbE6LVkldfmZBl/view?usp=drivesdk","पायल, एटा")</f>
        <v>पायल, एटा</v>
      </c>
    </row>
    <row r="233" spans="1:6" ht="14.25" x14ac:dyDescent="0.2">
      <c r="A233" s="6" t="s">
        <v>820</v>
      </c>
      <c r="B233" s="6" t="s">
        <v>7</v>
      </c>
      <c r="C233" s="6" t="s">
        <v>783</v>
      </c>
      <c r="D233" s="6" t="s">
        <v>779</v>
      </c>
      <c r="E233" s="6" t="s">
        <v>143</v>
      </c>
      <c r="F233" s="4" t="str">
        <f>HYPERLINK("https://drive.google.com/file/d/11gHueIIDzMaJ7d2VmaQC0MuuEQGOSZ91/view?usp=drivesdk","निशा, एटा")</f>
        <v>निशा, एटा</v>
      </c>
    </row>
    <row r="234" spans="1:6" ht="14.25" x14ac:dyDescent="0.2">
      <c r="A234" s="6" t="s">
        <v>821</v>
      </c>
      <c r="B234" s="6" t="s">
        <v>16</v>
      </c>
      <c r="C234" s="6" t="s">
        <v>822</v>
      </c>
      <c r="D234" s="6" t="s">
        <v>143</v>
      </c>
      <c r="E234" s="6" t="s">
        <v>143</v>
      </c>
      <c r="F234" s="4" t="str">
        <f>HYPERLINK("https://drive.google.com/file/d/1umgoN7Mu0kaeUOQMA5bI2hC629OMGII_/view?usp=drivesdk","ललिता द्विवेदी, एटा")</f>
        <v>ललिता द्विवेदी, एटा</v>
      </c>
    </row>
    <row r="235" spans="1:6" ht="14.25" x14ac:dyDescent="0.2">
      <c r="A235" s="6" t="s">
        <v>823</v>
      </c>
      <c r="B235" s="6" t="s">
        <v>16</v>
      </c>
      <c r="C235" s="6" t="s">
        <v>824</v>
      </c>
      <c r="D235" s="6" t="s">
        <v>779</v>
      </c>
      <c r="E235" s="6" t="s">
        <v>143</v>
      </c>
      <c r="F235" s="4" t="str">
        <f>HYPERLINK("https://drive.google.com/file/d/12Vzypc1mUupmPKBH8tJKeH08wKHomGij/view?usp=drivesdk","मनीष द्विवेदी, एटा")</f>
        <v>मनीष द्विवेदी, एटा</v>
      </c>
    </row>
    <row r="236" spans="1:6" ht="14.25" x14ac:dyDescent="0.2">
      <c r="A236" s="6" t="s">
        <v>825</v>
      </c>
      <c r="B236" s="6" t="s">
        <v>7</v>
      </c>
      <c r="C236" s="6" t="s">
        <v>826</v>
      </c>
      <c r="D236" s="6" t="s">
        <v>814</v>
      </c>
      <c r="E236" s="6" t="s">
        <v>143</v>
      </c>
      <c r="F236" s="4" t="str">
        <f>HYPERLINK("https://drive.google.com/file/d/1PiAH_HL1gEBLQf-BMeeSEHy857LPBwuv/view?usp=drivesdk","Som, एटा")</f>
        <v>Som, एटा</v>
      </c>
    </row>
    <row r="237" spans="1:6" ht="14.25" x14ac:dyDescent="0.2">
      <c r="A237" s="6" t="s">
        <v>827</v>
      </c>
      <c r="B237" s="6" t="s">
        <v>7</v>
      </c>
      <c r="C237" s="6" t="s">
        <v>826</v>
      </c>
      <c r="D237" s="6" t="s">
        <v>143</v>
      </c>
      <c r="E237" s="6" t="s">
        <v>143</v>
      </c>
      <c r="F237" s="4" t="str">
        <f>HYPERLINK("https://drive.google.com/file/d/1FBymDMvl2AYuLerl58_SL8CXunjD89e1/view?usp=drivesdk","मान्यता द्विवेदी, एटा")</f>
        <v>मान्यता द्विवेदी, एटा</v>
      </c>
    </row>
    <row r="238" spans="1:6" ht="14.25" x14ac:dyDescent="0.2">
      <c r="A238" s="6" t="s">
        <v>828</v>
      </c>
      <c r="B238" s="6" t="s">
        <v>16</v>
      </c>
      <c r="C238" s="6" t="s">
        <v>790</v>
      </c>
      <c r="D238" s="6" t="s">
        <v>779</v>
      </c>
      <c r="E238" s="6" t="s">
        <v>143</v>
      </c>
      <c r="F238" s="4" t="str">
        <f>HYPERLINK("https://drive.google.com/file/d/1Wf7zUvuqAcBb4eyfcyGWvnU62RdSx9ej/view?usp=drivesdk","सीमा, एटा")</f>
        <v>सीमा, एटा</v>
      </c>
    </row>
    <row r="239" spans="1:6" ht="14.25" x14ac:dyDescent="0.2">
      <c r="A239" s="6" t="s">
        <v>829</v>
      </c>
      <c r="B239" s="6" t="s">
        <v>7</v>
      </c>
      <c r="C239" s="6" t="s">
        <v>802</v>
      </c>
      <c r="D239" s="6" t="s">
        <v>779</v>
      </c>
      <c r="E239" s="6" t="s">
        <v>143</v>
      </c>
      <c r="F239" s="4" t="str">
        <f>HYPERLINK("https://drive.google.com/file/d/1N2xA1Osl1FNLpCMtFDQEHafJVP_EruPs/view?usp=drivesdk","अशिका, एटा")</f>
        <v>अशिका, एटा</v>
      </c>
    </row>
    <row r="240" spans="1:6" ht="14.25" x14ac:dyDescent="0.2">
      <c r="A240" s="6" t="s">
        <v>830</v>
      </c>
      <c r="B240" s="6" t="s">
        <v>7</v>
      </c>
      <c r="C240" s="6" t="s">
        <v>831</v>
      </c>
      <c r="D240" s="6" t="s">
        <v>143</v>
      </c>
      <c r="E240" s="6" t="s">
        <v>143</v>
      </c>
      <c r="F240" s="4" t="str">
        <f>HYPERLINK("https://drive.google.com/file/d/1fCiv0v54KQHB4f9-jSDYfag5EZuSOX8z/view?usp=drivesdk","अविरल द्विवेदी, एटा")</f>
        <v>अविरल द्विवेदी, एटा</v>
      </c>
    </row>
    <row r="241" spans="1:6" ht="14.25" x14ac:dyDescent="0.2">
      <c r="A241" s="6" t="s">
        <v>808</v>
      </c>
      <c r="B241" s="6" t="s">
        <v>140</v>
      </c>
      <c r="C241" s="6" t="s">
        <v>832</v>
      </c>
      <c r="D241" s="6" t="s">
        <v>779</v>
      </c>
      <c r="E241" s="6" t="s">
        <v>143</v>
      </c>
      <c r="F241" s="4" t="str">
        <f>HYPERLINK("https://drive.google.com/file/d/1nS65aL3GFIk27jPakInwTDj6zd7s9HQ4/view?usp=drivesdk","प्रीती, एटा")</f>
        <v>प्रीती, एटा</v>
      </c>
    </row>
    <row r="242" spans="1:6" ht="14.25" x14ac:dyDescent="0.2">
      <c r="A242" s="6" t="s">
        <v>833</v>
      </c>
      <c r="B242" s="6" t="s">
        <v>140</v>
      </c>
      <c r="C242" s="6" t="s">
        <v>834</v>
      </c>
      <c r="D242" s="6" t="s">
        <v>779</v>
      </c>
      <c r="E242" s="6" t="s">
        <v>143</v>
      </c>
      <c r="F242" s="4" t="str">
        <f>HYPERLINK("https://drive.google.com/file/d/1xGAJmZTiDmlmsXclvX5RihDYUcbXHDOJ/view?usp=drivesdk","प्रिया, एटा")</f>
        <v>प्रिया, एटा</v>
      </c>
    </row>
    <row r="243" spans="1:6" ht="14.25" x14ac:dyDescent="0.2">
      <c r="A243" s="6" t="s">
        <v>835</v>
      </c>
      <c r="B243" s="6" t="s">
        <v>281</v>
      </c>
      <c r="C243" s="6" t="s">
        <v>836</v>
      </c>
      <c r="D243" s="6" t="s">
        <v>793</v>
      </c>
      <c r="E243" s="6" t="s">
        <v>143</v>
      </c>
      <c r="F243" s="4" t="str">
        <f>HYPERLINK("https://drive.google.com/file/d/1KHHZdWUkDrO9tSXrVqvBzDzjiG8MOTj0/view?usp=drivesdk","Anup kumar Dwivedi, एटा")</f>
        <v>Anup kumar Dwivedi, एटा</v>
      </c>
    </row>
    <row r="244" spans="1:6" ht="14.25" x14ac:dyDescent="0.2">
      <c r="A244" s="6" t="s">
        <v>915</v>
      </c>
      <c r="B244" s="6" t="s">
        <v>16</v>
      </c>
      <c r="C244" s="6" t="s">
        <v>916</v>
      </c>
      <c r="D244" s="6" t="s">
        <v>917</v>
      </c>
      <c r="E244" s="6" t="s">
        <v>143</v>
      </c>
      <c r="F244" s="4" t="str">
        <f>HYPERLINK("https://drive.google.com/file/d/1hcZm_Xq0SOI-HJ2U75Y5S5Ent5RvyfTg/view?usp=drivesdk","आशा चौधरी, एटा")</f>
        <v>आशा चौधरी, एटा</v>
      </c>
    </row>
    <row r="245" spans="1:6" ht="14.25" x14ac:dyDescent="0.2">
      <c r="A245" s="6" t="s">
        <v>1132</v>
      </c>
      <c r="B245" s="6" t="s">
        <v>16</v>
      </c>
      <c r="C245" s="6" t="s">
        <v>1133</v>
      </c>
      <c r="D245" s="6" t="s">
        <v>1134</v>
      </c>
      <c r="E245" s="6" t="s">
        <v>143</v>
      </c>
      <c r="F245" s="4" t="str">
        <f>HYPERLINK("https://drive.google.com/file/d/1Zj4tvuMHIxB7QCS5s3sqcCIgboxwyEjm/view?usp=drivesdk","बिम्बसार बौद्ध, एटा")</f>
        <v>बिम्बसार बौद्ध, एटा</v>
      </c>
    </row>
    <row r="246" spans="1:6" ht="14.25" x14ac:dyDescent="0.2">
      <c r="A246" s="6" t="s">
        <v>1404</v>
      </c>
      <c r="B246" s="6" t="s">
        <v>16</v>
      </c>
      <c r="C246" s="6" t="s">
        <v>1405</v>
      </c>
      <c r="D246" s="6" t="s">
        <v>247</v>
      </c>
      <c r="E246" s="6" t="s">
        <v>143</v>
      </c>
      <c r="F246" s="4" t="str">
        <f>HYPERLINK("https://drive.google.com/file/d/1fVvHwH16XV8Lw1Zt1t18faomYME-V6J6/view?usp=drivesdk","Gunjan Sharma, एटा")</f>
        <v>Gunjan Sharma, एटा</v>
      </c>
    </row>
    <row r="247" spans="1:6" ht="14.25" x14ac:dyDescent="0.2">
      <c r="A247" s="6" t="s">
        <v>255</v>
      </c>
      <c r="B247" s="6" t="s">
        <v>16</v>
      </c>
      <c r="C247" s="6" t="s">
        <v>1559</v>
      </c>
      <c r="D247" s="6" t="s">
        <v>247</v>
      </c>
      <c r="E247" s="6" t="s">
        <v>143</v>
      </c>
      <c r="F247" s="4" t="str">
        <f>HYPERLINK("https://drive.google.com/file/d/1TNc3gdfZ1BaDI_gvuI2Xz6ltB5sE9FlS/view?usp=drivesdk","Priyanka gautam, एटा")</f>
        <v>Priyanka gautam, एटा</v>
      </c>
    </row>
    <row r="248" spans="1:6" ht="14.25" x14ac:dyDescent="0.2">
      <c r="A248" s="6" t="s">
        <v>1721</v>
      </c>
      <c r="B248" s="6" t="s">
        <v>16</v>
      </c>
      <c r="C248" s="6" t="s">
        <v>1722</v>
      </c>
      <c r="D248" s="6" t="s">
        <v>247</v>
      </c>
      <c r="E248" s="6" t="s">
        <v>143</v>
      </c>
      <c r="F248" s="4" t="str">
        <f>HYPERLINK("https://drive.google.com/file/d/1aynN87EuqvjdoxSgAn5t1zFOIT8RTvwm/view?usp=drivesdk","Sarvesh, एटा")</f>
        <v>Sarvesh, एटा</v>
      </c>
    </row>
    <row r="249" spans="1:6" ht="14.25" x14ac:dyDescent="0.2">
      <c r="A249" s="6" t="s">
        <v>1769</v>
      </c>
      <c r="B249" s="6" t="s">
        <v>16</v>
      </c>
      <c r="C249" s="6" t="s">
        <v>2012</v>
      </c>
      <c r="D249" s="6" t="s">
        <v>2013</v>
      </c>
      <c r="E249" s="6" t="s">
        <v>143</v>
      </c>
      <c r="F249" s="4" t="str">
        <f>HYPERLINK("https://drive.google.com/file/d/1vXhC2ssBBKY3T1n6WDobOHdOsg2JfNMh/view?usp=drivesdk","नीतू सिंह, एटा")</f>
        <v>नीतू सिंह, एटा</v>
      </c>
    </row>
    <row r="250" spans="1:6" ht="14.25" x14ac:dyDescent="0.2">
      <c r="A250" s="6" t="s">
        <v>2066</v>
      </c>
      <c r="B250" s="6" t="s">
        <v>16</v>
      </c>
      <c r="C250" s="6" t="s">
        <v>2067</v>
      </c>
      <c r="D250" s="6" t="s">
        <v>2068</v>
      </c>
      <c r="E250" s="6" t="s">
        <v>143</v>
      </c>
      <c r="F250" s="4" t="str">
        <f>HYPERLINK("https://drive.google.com/file/d/15Zt4UJn1OHFxNcBfK5wfWY8ov5VeU48M/view?usp=drivesdk","Niharika verma, एटा")</f>
        <v>Niharika verma, एटा</v>
      </c>
    </row>
    <row r="251" spans="1:6" ht="14.25" x14ac:dyDescent="0.2">
      <c r="A251" s="6" t="s">
        <v>2148</v>
      </c>
      <c r="B251" s="6" t="s">
        <v>7</v>
      </c>
      <c r="C251" s="6" t="s">
        <v>2149</v>
      </c>
      <c r="D251" s="6" t="s">
        <v>398</v>
      </c>
      <c r="E251" s="6" t="s">
        <v>143</v>
      </c>
      <c r="F251" s="4" t="str">
        <f>HYPERLINK("https://drive.google.com/file/d/1Het7XE9fV3x1yJfqAZg07P78MwUOdTtR/view?usp=drivesdk","SAUMYA BAGHEL, एटा")</f>
        <v>SAUMYA BAGHEL, एटा</v>
      </c>
    </row>
    <row r="252" spans="1:6" ht="14.25" x14ac:dyDescent="0.2">
      <c r="A252" s="6" t="s">
        <v>2537</v>
      </c>
      <c r="B252" s="6" t="s">
        <v>16</v>
      </c>
      <c r="C252" s="6" t="s">
        <v>2538</v>
      </c>
      <c r="D252" s="6" t="s">
        <v>2539</v>
      </c>
      <c r="E252" s="6" t="s">
        <v>143</v>
      </c>
      <c r="F252" s="4" t="str">
        <f>HYPERLINK("https://drive.google.com/file/d/15blQVRLXxKaE8CpxL_MmRcjLuhojewvd/view?usp=drivesdk","Sanjiv Kumar, एटा")</f>
        <v>Sanjiv Kumar, एटा</v>
      </c>
    </row>
    <row r="253" spans="1:6" ht="14.25" x14ac:dyDescent="0.2">
      <c r="A253" s="6" t="s">
        <v>2540</v>
      </c>
      <c r="B253" s="6" t="s">
        <v>16</v>
      </c>
      <c r="C253" s="6" t="s">
        <v>2541</v>
      </c>
      <c r="D253" s="6" t="s">
        <v>2542</v>
      </c>
      <c r="E253" s="6" t="s">
        <v>143</v>
      </c>
      <c r="F253" s="4" t="str">
        <f>HYPERLINK("https://drive.google.com/file/d/1irSWmMaIKsz7OpjwrqPd06YRpaTOdnJI/view?usp=drivesdk","Sweta, एटा")</f>
        <v>Sweta, एटा</v>
      </c>
    </row>
    <row r="254" spans="1:6" ht="14.25" x14ac:dyDescent="0.2">
      <c r="A254" s="6" t="s">
        <v>2774</v>
      </c>
      <c r="B254" s="6" t="s">
        <v>281</v>
      </c>
      <c r="C254" s="6" t="s">
        <v>2775</v>
      </c>
      <c r="D254" s="6" t="s">
        <v>247</v>
      </c>
      <c r="E254" s="6" t="s">
        <v>143</v>
      </c>
      <c r="F254" s="4" t="str">
        <f>HYPERLINK("https://drive.google.com/file/d/1fu1fq0Aj9Tn67Rco6rRCio0Jhb9sWRYH/view?usp=drivesdk","Rama Devi, एटा")</f>
        <v>Rama Devi, एटा</v>
      </c>
    </row>
    <row r="255" spans="1:6" ht="14.25" x14ac:dyDescent="0.2">
      <c r="A255" s="6" t="s">
        <v>2776</v>
      </c>
      <c r="B255" s="6" t="s">
        <v>16</v>
      </c>
      <c r="C255" s="6" t="s">
        <v>2777</v>
      </c>
      <c r="D255" s="6" t="s">
        <v>398</v>
      </c>
      <c r="E255" s="6" t="s">
        <v>143</v>
      </c>
      <c r="F255" s="4" t="str">
        <f>HYPERLINK("https://drive.google.com/file/d/1-73hG0m1JPfUnFpmSgeOF2m1txoeVtOi/view?usp=drivesdk","SEEMA SINGH, एटा")</f>
        <v>SEEMA SINGH, एटा</v>
      </c>
    </row>
    <row r="256" spans="1:6" ht="14.25" x14ac:dyDescent="0.2">
      <c r="A256" s="6" t="s">
        <v>2778</v>
      </c>
      <c r="B256" s="6" t="s">
        <v>281</v>
      </c>
      <c r="C256" s="6" t="s">
        <v>2775</v>
      </c>
      <c r="D256" s="6" t="s">
        <v>247</v>
      </c>
      <c r="E256" s="6" t="s">
        <v>143</v>
      </c>
      <c r="F256" s="4" t="str">
        <f>HYPERLINK("https://drive.google.com/file/d/1m6g55rPKThzGFhdWZk9xtipmrs5FQeu0/view?usp=drivesdk","MAMTA, एटा")</f>
        <v>MAMTA, एटा</v>
      </c>
    </row>
    <row r="257" spans="1:6" ht="14.25" x14ac:dyDescent="0.2">
      <c r="A257" s="6" t="s">
        <v>2779</v>
      </c>
      <c r="B257" s="6" t="s">
        <v>281</v>
      </c>
      <c r="C257" s="6" t="s">
        <v>2780</v>
      </c>
      <c r="D257" s="6" t="s">
        <v>247</v>
      </c>
      <c r="E257" s="6" t="s">
        <v>143</v>
      </c>
      <c r="F257" s="4" t="str">
        <f>HYPERLINK("https://drive.google.com/file/d/1-rfKSulMWFASO5QQl-y4czV6gQA-kqXL/view?usp=drivesdk","SADHNA, एटा")</f>
        <v>SADHNA, एटा</v>
      </c>
    </row>
    <row r="258" spans="1:6" ht="14.25" x14ac:dyDescent="0.2">
      <c r="A258" s="6" t="s">
        <v>1450</v>
      </c>
      <c r="B258" s="6" t="s">
        <v>281</v>
      </c>
      <c r="C258" s="6" t="s">
        <v>2781</v>
      </c>
      <c r="D258" s="6" t="s">
        <v>247</v>
      </c>
      <c r="E258" s="6" t="s">
        <v>143</v>
      </c>
      <c r="F258" s="4" t="str">
        <f>HYPERLINK("https://drive.google.com/file/d/1PxLuNyW0IUu0P5hxFK4cvcbn9XgaIzhA/view?usp=drivesdk","GEETA DEVI, एटा")</f>
        <v>GEETA DEVI, एटा</v>
      </c>
    </row>
    <row r="259" spans="1:6" ht="14.25" x14ac:dyDescent="0.2">
      <c r="A259" s="6" t="s">
        <v>1688</v>
      </c>
      <c r="B259" s="6" t="s">
        <v>16</v>
      </c>
      <c r="C259" s="6" t="s">
        <v>2855</v>
      </c>
      <c r="D259" s="6" t="s">
        <v>2856</v>
      </c>
      <c r="E259" s="6" t="s">
        <v>143</v>
      </c>
      <c r="F259" s="4" t="str">
        <f>HYPERLINK("https://drive.google.com/file/d/14pk0lPvJv8VpbpzIUQxXN_V_pHiTZfeF/view?usp=drivesdk","शुभम, एटा")</f>
        <v>शुभम, एटा</v>
      </c>
    </row>
    <row r="260" spans="1:6" ht="14.25" x14ac:dyDescent="0.2">
      <c r="A260" s="6" t="s">
        <v>2913</v>
      </c>
      <c r="B260" s="6" t="s">
        <v>16</v>
      </c>
      <c r="C260" s="6" t="s">
        <v>2914</v>
      </c>
      <c r="D260" s="6" t="s">
        <v>247</v>
      </c>
      <c r="E260" s="6" t="s">
        <v>143</v>
      </c>
      <c r="F260" s="4" t="str">
        <f>HYPERLINK("https://drive.google.com/file/d/10in8qmXaRKucjptUn2yRmR1RSygljuCL/view?usp=drivesdk","Sukhvir Singh, एटा")</f>
        <v>Sukhvir Singh, एटा</v>
      </c>
    </row>
    <row r="261" spans="1:6" ht="14.25" x14ac:dyDescent="0.2">
      <c r="A261" s="6" t="s">
        <v>2990</v>
      </c>
      <c r="B261" s="6" t="s">
        <v>16</v>
      </c>
      <c r="C261" s="6" t="s">
        <v>2991</v>
      </c>
      <c r="D261" s="6" t="s">
        <v>247</v>
      </c>
      <c r="E261" s="6" t="s">
        <v>143</v>
      </c>
      <c r="F261" s="4" t="str">
        <f>HYPERLINK("https://drive.google.com/file/d/1k_LE7JBRmAmJEIOKey9RLN3nn-MfQvzY/view?usp=drivesdk","SWAITA SHARMA, एटा")</f>
        <v>SWAITA SHARMA, एटा</v>
      </c>
    </row>
    <row r="262" spans="1:6" ht="14.25" x14ac:dyDescent="0.2">
      <c r="A262" s="6" t="s">
        <v>2990</v>
      </c>
      <c r="B262" s="6" t="s">
        <v>16</v>
      </c>
      <c r="C262" s="6" t="s">
        <v>2775</v>
      </c>
      <c r="D262" s="6" t="s">
        <v>247</v>
      </c>
      <c r="E262" s="6" t="s">
        <v>143</v>
      </c>
      <c r="F262" s="4" t="str">
        <f>HYPERLINK("https://drive.google.com/file/d/1qs5kUNeh5Rf6TOuaJ8vh-B2L2wTDrP7x/view?usp=drivesdk","SWAITA SHARMA, एटा")</f>
        <v>SWAITA SHARMA, एटा</v>
      </c>
    </row>
    <row r="263" spans="1:6" ht="14.25" x14ac:dyDescent="0.2">
      <c r="A263" s="6" t="s">
        <v>3008</v>
      </c>
      <c r="B263" s="6" t="s">
        <v>16</v>
      </c>
      <c r="C263" s="6" t="s">
        <v>3009</v>
      </c>
      <c r="D263" s="6" t="s">
        <v>247</v>
      </c>
      <c r="E263" s="6" t="s">
        <v>143</v>
      </c>
      <c r="F263" s="4" t="str">
        <f>HYPERLINK("https://drive.google.com/file/d/1H1SaH37Sv9G9wekk6sh-5uQ3YHMp7xio/view?usp=drivesdk","Shalini Pachauri, एटा")</f>
        <v>Shalini Pachauri, एटा</v>
      </c>
    </row>
    <row r="264" spans="1:6" ht="14.25" x14ac:dyDescent="0.2">
      <c r="A264" s="6" t="s">
        <v>3008</v>
      </c>
      <c r="B264" s="6" t="s">
        <v>16</v>
      </c>
      <c r="C264" s="6" t="s">
        <v>3010</v>
      </c>
      <c r="D264" s="6" t="s">
        <v>247</v>
      </c>
      <c r="E264" s="6" t="s">
        <v>143</v>
      </c>
      <c r="F264" s="4" t="str">
        <f>HYPERLINK("https://drive.google.com/file/d/1oLlydbDIEEp3XvZfHbOvSj58ku_09iMF/view?usp=drivesdk","Shalini Pachauri, एटा")</f>
        <v>Shalini Pachauri, एटा</v>
      </c>
    </row>
    <row r="265" spans="1:6" ht="14.25" x14ac:dyDescent="0.2">
      <c r="A265" s="6" t="s">
        <v>3021</v>
      </c>
      <c r="B265" s="6" t="s">
        <v>16</v>
      </c>
      <c r="C265" s="6" t="s">
        <v>3022</v>
      </c>
      <c r="D265" s="6" t="s">
        <v>247</v>
      </c>
      <c r="E265" s="6" t="s">
        <v>143</v>
      </c>
      <c r="F265" s="4" t="str">
        <f>HYPERLINK("https://drive.google.com/file/d/1EWZTKPEcCsVrMMTbxwOJX6753FD6xtWq/view?usp=drivesdk","Treta Verma, एटा")</f>
        <v>Treta Verma, एटा</v>
      </c>
    </row>
    <row r="266" spans="1:6" ht="14.25" x14ac:dyDescent="0.2">
      <c r="A266" s="6" t="s">
        <v>124</v>
      </c>
      <c r="B266" s="6" t="s">
        <v>125</v>
      </c>
      <c r="C266" s="6" t="s">
        <v>126</v>
      </c>
      <c r="D266" s="6" t="s">
        <v>127</v>
      </c>
      <c r="E266" s="6" t="s">
        <v>128</v>
      </c>
      <c r="F266" s="4" t="str">
        <f>HYPERLINK("https://drive.google.com/file/d/1V6CZQjW_mXjJbhLiVOORyQEj0lj0w1SV/view?usp=drivesdk","दिनेश नायक, औरेया")</f>
        <v>दिनेश नायक, औरेया</v>
      </c>
    </row>
    <row r="267" spans="1:6" ht="14.25" x14ac:dyDescent="0.2">
      <c r="A267" s="6" t="s">
        <v>171</v>
      </c>
      <c r="B267" s="6" t="s">
        <v>16</v>
      </c>
      <c r="C267" s="6" t="s">
        <v>172</v>
      </c>
      <c r="D267" s="6" t="s">
        <v>127</v>
      </c>
      <c r="E267" s="6" t="s">
        <v>128</v>
      </c>
      <c r="F267" s="4" t="str">
        <f>HYPERLINK("https://drive.google.com/file/d/1Qpnv3ONh7ndjeOMvzREZrL6K-PzqpkEa/view?usp=drivesdk","राघवेंद्र चौधरी, औरेया")</f>
        <v>राघवेंद्र चौधरी, औरेया</v>
      </c>
    </row>
    <row r="268" spans="1:6" ht="14.25" x14ac:dyDescent="0.2">
      <c r="A268" s="6" t="s">
        <v>203</v>
      </c>
      <c r="B268" s="6" t="s">
        <v>16</v>
      </c>
      <c r="C268" s="6" t="s">
        <v>204</v>
      </c>
      <c r="D268" s="6" t="s">
        <v>127</v>
      </c>
      <c r="E268" s="6" t="s">
        <v>128</v>
      </c>
      <c r="F268" s="4" t="str">
        <f>HYPERLINK("https://drive.google.com/file/d/1F-pVDSNr-x8ltGnWNnJ4rqjcby5R6XZh/view?usp=drivesdk","कृष्ण कुमार त्रिपाठी, औरेया")</f>
        <v>कृष्ण कुमार त्रिपाठी, औरेया</v>
      </c>
    </row>
    <row r="269" spans="1:6" ht="14.25" x14ac:dyDescent="0.2">
      <c r="A269" s="6" t="s">
        <v>205</v>
      </c>
      <c r="B269" s="6" t="s">
        <v>140</v>
      </c>
      <c r="C269" s="6" t="s">
        <v>206</v>
      </c>
      <c r="D269" s="6" t="s">
        <v>127</v>
      </c>
      <c r="E269" s="6" t="s">
        <v>128</v>
      </c>
      <c r="F269" s="4" t="str">
        <f>HYPERLINK("https://drive.google.com/file/d/1SVcCyNhmqK-X0MfjLgdFYbhCpHmdX63P/view?usp=drivesdk","सुनीता देवी, औरेया")</f>
        <v>सुनीता देवी, औरेया</v>
      </c>
    </row>
    <row r="270" spans="1:6" ht="14.25" x14ac:dyDescent="0.2">
      <c r="A270" s="6" t="s">
        <v>212</v>
      </c>
      <c r="B270" s="6" t="s">
        <v>16</v>
      </c>
      <c r="C270" s="6" t="s">
        <v>213</v>
      </c>
      <c r="D270" s="6" t="s">
        <v>127</v>
      </c>
      <c r="E270" s="6" t="s">
        <v>128</v>
      </c>
      <c r="F270" s="4" t="str">
        <f>HYPERLINK("https://drive.google.com/file/d/1SrLJxj408J96uM6heYLPLiv-c7pCXvzC/view?usp=drivesdk","फरहत फातमा, औरेया")</f>
        <v>फरहत फातमा, औरेया</v>
      </c>
    </row>
    <row r="271" spans="1:6" ht="14.25" x14ac:dyDescent="0.2">
      <c r="A271" s="6" t="s">
        <v>232</v>
      </c>
      <c r="B271" s="6" t="s">
        <v>7</v>
      </c>
      <c r="C271" s="6" t="s">
        <v>233</v>
      </c>
      <c r="D271" s="6" t="s">
        <v>127</v>
      </c>
      <c r="E271" s="6" t="s">
        <v>128</v>
      </c>
      <c r="F271" s="4" t="str">
        <f>HYPERLINK("https://drive.google.com/file/d/1tnHOoYVSzAVgFfvW5bf2N-Lli6CScQEF/view?usp=drivesdk","शिवा दुबे, औरेया")</f>
        <v>शिवा दुबे, औरेया</v>
      </c>
    </row>
    <row r="272" spans="1:6" ht="14.25" x14ac:dyDescent="0.2">
      <c r="A272" s="6" t="s">
        <v>239</v>
      </c>
      <c r="B272" s="6" t="s">
        <v>7</v>
      </c>
      <c r="C272" s="6" t="s">
        <v>213</v>
      </c>
      <c r="D272" s="6" t="s">
        <v>127</v>
      </c>
      <c r="E272" s="6" t="s">
        <v>128</v>
      </c>
      <c r="F272" s="4" t="str">
        <f>HYPERLINK("https://drive.google.com/file/d/1-DHBJw0QlZBtr3trDPf6GkY9yVZ1JELS/view?usp=drivesdk","आतिफ अली, औरेया")</f>
        <v>आतिफ अली, औरेया</v>
      </c>
    </row>
    <row r="273" spans="1:6" ht="14.25" x14ac:dyDescent="0.2">
      <c r="A273" s="6" t="s">
        <v>253</v>
      </c>
      <c r="B273" s="6" t="s">
        <v>7</v>
      </c>
      <c r="C273" s="6" t="s">
        <v>254</v>
      </c>
      <c r="D273" s="6" t="s">
        <v>127</v>
      </c>
      <c r="E273" s="6" t="s">
        <v>128</v>
      </c>
      <c r="F273" s="4" t="str">
        <f>HYPERLINK("https://drive.google.com/file/d/1r0_0aACe2HuASWDqjlP68oHHmUCguXi_/view?usp=drivesdk","प्रिंस पाल, औरेया")</f>
        <v>प्रिंस पाल, औरेया</v>
      </c>
    </row>
    <row r="274" spans="1:6" ht="14.25" x14ac:dyDescent="0.2">
      <c r="A274" s="6" t="s">
        <v>268</v>
      </c>
      <c r="B274" s="6" t="s">
        <v>16</v>
      </c>
      <c r="C274" s="6" t="s">
        <v>269</v>
      </c>
      <c r="D274" s="6" t="s">
        <v>270</v>
      </c>
      <c r="E274" s="6" t="s">
        <v>128</v>
      </c>
      <c r="F274" s="4" t="str">
        <f>HYPERLINK("https://drive.google.com/file/d/1Z-adrmS6mSF96Pphwt8Prea6j5RPMZQn/view?usp=drivesdk","Mahesh singh, औरेया")</f>
        <v>Mahesh singh, औरेया</v>
      </c>
    </row>
    <row r="275" spans="1:6" ht="14.25" x14ac:dyDescent="0.2">
      <c r="A275" s="6" t="s">
        <v>271</v>
      </c>
      <c r="B275" s="6" t="s">
        <v>16</v>
      </c>
      <c r="C275" s="6" t="s">
        <v>272</v>
      </c>
      <c r="D275" s="6" t="s">
        <v>127</v>
      </c>
      <c r="E275" s="6" t="s">
        <v>128</v>
      </c>
      <c r="F275" s="4" t="str">
        <f>HYPERLINK("https://drive.google.com/file/d/1GxwAUp7htPeWj_G1aSgqnZHBSXQD3NBY/view?usp=drivesdk","ज्ञान प्रकाश, औरेया")</f>
        <v>ज्ञान प्रकाश, औरेया</v>
      </c>
    </row>
    <row r="276" spans="1:6" ht="14.25" x14ac:dyDescent="0.2">
      <c r="A276" s="6" t="s">
        <v>276</v>
      </c>
      <c r="B276" s="6" t="s">
        <v>7</v>
      </c>
      <c r="C276" s="6" t="s">
        <v>213</v>
      </c>
      <c r="D276" s="6" t="s">
        <v>127</v>
      </c>
      <c r="E276" s="6" t="s">
        <v>128</v>
      </c>
      <c r="F276" s="4" t="str">
        <f>HYPERLINK("https://drive.google.com/file/d/1bC-V7GVvuCWZhBjE5Rrs-V5BgdX4hzBn/view?usp=drivesdk","नैना, औरेया")</f>
        <v>नैना, औरेया</v>
      </c>
    </row>
    <row r="277" spans="1:6" ht="14.25" x14ac:dyDescent="0.2">
      <c r="A277" s="6" t="s">
        <v>280</v>
      </c>
      <c r="B277" s="6" t="s">
        <v>281</v>
      </c>
      <c r="C277" s="6" t="s">
        <v>282</v>
      </c>
      <c r="D277" s="6" t="s">
        <v>127</v>
      </c>
      <c r="E277" s="6" t="s">
        <v>128</v>
      </c>
      <c r="F277" s="4" t="str">
        <f>HYPERLINK("https://drive.google.com/file/d/1MwJgz-mFL0HOg24_ozRVNn7JOsCVQWPp/view?usp=drivesdk","साधना बाथम, औरेया")</f>
        <v>साधना बाथम, औरेया</v>
      </c>
    </row>
    <row r="278" spans="1:6" ht="14.25" x14ac:dyDescent="0.2">
      <c r="A278" s="6" t="s">
        <v>285</v>
      </c>
      <c r="B278" s="6" t="s">
        <v>16</v>
      </c>
      <c r="C278" s="6" t="s">
        <v>213</v>
      </c>
      <c r="D278" s="6" t="s">
        <v>127</v>
      </c>
      <c r="E278" s="6" t="s">
        <v>128</v>
      </c>
      <c r="F278" s="4" t="str">
        <f>HYPERLINK("https://drive.google.com/file/d/1YX-vjc1gydbQZqKv4u8Wo_v5BQejh8gH/view?usp=drivesdk","बेबी, औरेया")</f>
        <v>बेबी, औरेया</v>
      </c>
    </row>
    <row r="279" spans="1:6" ht="14.25" x14ac:dyDescent="0.2">
      <c r="A279" s="6" t="s">
        <v>289</v>
      </c>
      <c r="B279" s="6" t="s">
        <v>7</v>
      </c>
      <c r="C279" s="6" t="s">
        <v>206</v>
      </c>
      <c r="D279" s="6" t="s">
        <v>127</v>
      </c>
      <c r="E279" s="6" t="s">
        <v>128</v>
      </c>
      <c r="F279" s="4" t="str">
        <f>HYPERLINK("https://drive.google.com/file/d/1izVoNNqPVqYqzq4yGeBZ4OBLLqRnH6_k/view?usp=drivesdk","रिहान, औरेया")</f>
        <v>रिहान, औरेया</v>
      </c>
    </row>
    <row r="280" spans="1:6" ht="14.25" x14ac:dyDescent="0.2">
      <c r="A280" s="6" t="s">
        <v>296</v>
      </c>
      <c r="B280" s="6" t="s">
        <v>16</v>
      </c>
      <c r="C280" s="6" t="s">
        <v>297</v>
      </c>
      <c r="D280" s="6" t="s">
        <v>127</v>
      </c>
      <c r="E280" s="6" t="s">
        <v>128</v>
      </c>
      <c r="F280" s="4" t="str">
        <f>HYPERLINK("https://drive.google.com/file/d/1rHNKp53FLpgacJSwDqnxdgpx9jQK2CKU/view?usp=drivesdk","विश्वनाथ सिंह, औरेया")</f>
        <v>विश्वनाथ सिंह, औरेया</v>
      </c>
    </row>
    <row r="281" spans="1:6" ht="14.25" x14ac:dyDescent="0.2">
      <c r="A281" s="6" t="s">
        <v>298</v>
      </c>
      <c r="B281" s="6" t="s">
        <v>7</v>
      </c>
      <c r="C281" s="6" t="s">
        <v>213</v>
      </c>
      <c r="D281" s="6" t="s">
        <v>127</v>
      </c>
      <c r="E281" s="6" t="s">
        <v>128</v>
      </c>
      <c r="F281" s="4" t="str">
        <f>HYPERLINK("https://drive.google.com/file/d/1ctn0FlhjsxHjP8ITYQFDT7qbi9DIskES/view?usp=drivesdk","सूर्यांश पाल, औरेया")</f>
        <v>सूर्यांश पाल, औरेया</v>
      </c>
    </row>
    <row r="282" spans="1:6" ht="14.25" x14ac:dyDescent="0.2">
      <c r="A282" s="6" t="s">
        <v>302</v>
      </c>
      <c r="B282" s="6" t="s">
        <v>7</v>
      </c>
      <c r="C282" s="6" t="s">
        <v>303</v>
      </c>
      <c r="D282" s="6" t="s">
        <v>127</v>
      </c>
      <c r="E282" s="6" t="s">
        <v>128</v>
      </c>
      <c r="F282" s="4" t="str">
        <f>HYPERLINK("https://drive.google.com/file/d/1q_rJn7S8OT5FPzEyIkVnYEozMKPBdnhI/view?usp=drivesdk","शिवम् कुमार, औरेया")</f>
        <v>शिवम् कुमार, औरेया</v>
      </c>
    </row>
    <row r="283" spans="1:6" ht="14.25" x14ac:dyDescent="0.2">
      <c r="A283" s="6" t="s">
        <v>320</v>
      </c>
      <c r="B283" s="6" t="s">
        <v>7</v>
      </c>
      <c r="C283" s="6" t="s">
        <v>206</v>
      </c>
      <c r="D283" s="6" t="s">
        <v>127</v>
      </c>
      <c r="E283" s="6" t="s">
        <v>128</v>
      </c>
      <c r="F283" s="4" t="str">
        <f>HYPERLINK("https://drive.google.com/file/d/1S2v_TwRpyEaWgBYfq4Lm0ILRhvB1jVpI/view?usp=drivesdk","Mo Hassan, औरेया")</f>
        <v>Mo Hassan, औरेया</v>
      </c>
    </row>
    <row r="284" spans="1:6" ht="14.25" x14ac:dyDescent="0.2">
      <c r="A284" s="6" t="s">
        <v>321</v>
      </c>
      <c r="B284" s="6" t="s">
        <v>7</v>
      </c>
      <c r="C284" s="6" t="s">
        <v>213</v>
      </c>
      <c r="D284" s="6" t="s">
        <v>127</v>
      </c>
      <c r="E284" s="6" t="s">
        <v>128</v>
      </c>
      <c r="F284" s="4" t="str">
        <f>HYPERLINK("https://drive.google.com/file/d/1uKe3rAbwLB-EoB5HuRUIIboj6cl1MwC6/view?usp=drivesdk","साहिल अली, औरेया")</f>
        <v>साहिल अली, औरेया</v>
      </c>
    </row>
    <row r="285" spans="1:6" ht="14.25" x14ac:dyDescent="0.2">
      <c r="A285" s="6" t="s">
        <v>340</v>
      </c>
      <c r="B285" s="6" t="s">
        <v>16</v>
      </c>
      <c r="C285" s="6" t="s">
        <v>341</v>
      </c>
      <c r="D285" s="6" t="s">
        <v>342</v>
      </c>
      <c r="E285" s="6" t="s">
        <v>128</v>
      </c>
      <c r="F285" s="4" t="str">
        <f>HYPERLINK("https://drive.google.com/file/d/1MsPrTMcJwqjx3UVOs8G11Ym1aSqC5peQ/view?usp=drivesdk","Bandana pachouri, औरेया")</f>
        <v>Bandana pachouri, औरेया</v>
      </c>
    </row>
    <row r="286" spans="1:6" ht="14.25" x14ac:dyDescent="0.2">
      <c r="A286" s="6" t="s">
        <v>343</v>
      </c>
      <c r="B286" s="6" t="s">
        <v>16</v>
      </c>
      <c r="C286" s="6" t="s">
        <v>344</v>
      </c>
      <c r="D286" s="6" t="s">
        <v>345</v>
      </c>
      <c r="E286" s="6" t="s">
        <v>128</v>
      </c>
      <c r="F286" s="4" t="str">
        <f>HYPERLINK("https://drive.google.com/file/d/1oox-pukfqhO8XW0_Foe5hdloU8rIPVGD/view?usp=drivesdk","बृजेश, औरेया")</f>
        <v>बृजेश, औरेया</v>
      </c>
    </row>
    <row r="287" spans="1:6" ht="14.25" x14ac:dyDescent="0.2">
      <c r="A287" s="6" t="s">
        <v>346</v>
      </c>
      <c r="B287" s="6" t="s">
        <v>7</v>
      </c>
      <c r="C287" s="6" t="s">
        <v>206</v>
      </c>
      <c r="D287" s="6" t="s">
        <v>127</v>
      </c>
      <c r="E287" s="6" t="s">
        <v>128</v>
      </c>
      <c r="F287" s="4" t="str">
        <f>HYPERLINK("https://drive.google.com/file/d/1l13gsqY_5WOkGeurJp9hwgYxojMy8YKV/view?usp=drivesdk","साहिबा, औरेया")</f>
        <v>साहिबा, औरेया</v>
      </c>
    </row>
    <row r="288" spans="1:6" ht="14.25" x14ac:dyDescent="0.2">
      <c r="A288" s="6" t="s">
        <v>347</v>
      </c>
      <c r="B288" s="6" t="s">
        <v>140</v>
      </c>
      <c r="C288" s="6" t="s">
        <v>348</v>
      </c>
      <c r="D288" s="6" t="s">
        <v>127</v>
      </c>
      <c r="E288" s="6" t="s">
        <v>128</v>
      </c>
      <c r="F288" s="4" t="str">
        <f>HYPERLINK("https://drive.google.com/file/d/1EJSajxvxgbq3WO4b2v0Iuw3fBlGXaj-x/view?usp=drivesdk","उषा देवी, औरेया")</f>
        <v>उषा देवी, औरेया</v>
      </c>
    </row>
    <row r="289" spans="1:6" ht="14.25" x14ac:dyDescent="0.2">
      <c r="A289" s="6" t="s">
        <v>357</v>
      </c>
      <c r="B289" s="6" t="s">
        <v>16</v>
      </c>
      <c r="C289" s="6" t="s">
        <v>358</v>
      </c>
      <c r="D289" s="6" t="s">
        <v>359</v>
      </c>
      <c r="E289" s="6" t="s">
        <v>128</v>
      </c>
      <c r="F289" s="4" t="str">
        <f>HYPERLINK("https://drive.google.com/file/d/1MEAJnbeX8osSeCWDn1q9ewzTYAj2nUv6/view?usp=drivesdk","गीता देवी, औरेया")</f>
        <v>गीता देवी, औरेया</v>
      </c>
    </row>
    <row r="290" spans="1:6" ht="14.25" x14ac:dyDescent="0.2">
      <c r="A290" s="6" t="s">
        <v>365</v>
      </c>
      <c r="B290" s="6" t="s">
        <v>16</v>
      </c>
      <c r="C290" s="6" t="s">
        <v>172</v>
      </c>
      <c r="D290" s="6" t="s">
        <v>127</v>
      </c>
      <c r="E290" s="6" t="s">
        <v>128</v>
      </c>
      <c r="F290" s="4" t="str">
        <f>HYPERLINK("https://drive.google.com/file/d/1qAdNHjDvYJsuQUWeycsjJf_TrJyRwphJ/view?usp=drivesdk","देवकी, औरेया")</f>
        <v>देवकी, औरेया</v>
      </c>
    </row>
    <row r="291" spans="1:6" ht="14.25" x14ac:dyDescent="0.2">
      <c r="A291" s="6" t="s">
        <v>371</v>
      </c>
      <c r="B291" s="6" t="s">
        <v>16</v>
      </c>
      <c r="C291" s="6" t="s">
        <v>206</v>
      </c>
      <c r="D291" s="6" t="s">
        <v>127</v>
      </c>
      <c r="E291" s="6" t="s">
        <v>128</v>
      </c>
      <c r="F291" s="4" t="str">
        <f>HYPERLINK("https://drive.google.com/file/d/1weg8CYHyV_h6GBrn2cCTgXIUfhGm0P2k/view?usp=drivesdk","सुमन तिवारी, औरेया")</f>
        <v>सुमन तिवारी, औरेया</v>
      </c>
    </row>
    <row r="292" spans="1:6" ht="14.25" x14ac:dyDescent="0.2">
      <c r="A292" s="6" t="s">
        <v>372</v>
      </c>
      <c r="B292" s="6" t="s">
        <v>7</v>
      </c>
      <c r="C292" s="6" t="s">
        <v>373</v>
      </c>
      <c r="D292" s="6" t="s">
        <v>374</v>
      </c>
      <c r="E292" s="6" t="s">
        <v>128</v>
      </c>
      <c r="F292" s="4" t="str">
        <f>HYPERLINK("https://drive.google.com/file/d/1SkvWOnzjFxjbXSyyV1c3LHXBmqXZDTAw/view?usp=drivesdk","कृष्णा पाल, औरेया")</f>
        <v>कृष्णा पाल, औरेया</v>
      </c>
    </row>
    <row r="293" spans="1:6" ht="14.25" x14ac:dyDescent="0.2">
      <c r="A293" s="6" t="s">
        <v>395</v>
      </c>
      <c r="B293" s="6" t="s">
        <v>7</v>
      </c>
      <c r="C293" s="6" t="s">
        <v>213</v>
      </c>
      <c r="D293" s="6" t="s">
        <v>127</v>
      </c>
      <c r="E293" s="6" t="s">
        <v>128</v>
      </c>
      <c r="F293" s="4" t="str">
        <f>HYPERLINK("https://drive.google.com/file/d/1gu8ImMmVb7I1kZwNbMUNKRFL86ukEpwm/view?usp=drivesdk","रोशनी पाल, औरेया")</f>
        <v>रोशनी पाल, औरेया</v>
      </c>
    </row>
    <row r="294" spans="1:6" ht="14.25" x14ac:dyDescent="0.2">
      <c r="A294" s="6" t="s">
        <v>399</v>
      </c>
      <c r="B294" s="6" t="s">
        <v>16</v>
      </c>
      <c r="C294" s="6" t="s">
        <v>400</v>
      </c>
      <c r="D294" s="6" t="s">
        <v>127</v>
      </c>
      <c r="E294" s="6" t="s">
        <v>128</v>
      </c>
      <c r="F294" s="4" t="str">
        <f>HYPERLINK("https://drive.google.com/file/d/1wZ75sMy1IYX1nFR8mDFodG7g-rg789MT/view?usp=drivesdk","पल्लवी गुप्ता, औरेया")</f>
        <v>पल्लवी गुप्ता, औरेया</v>
      </c>
    </row>
    <row r="295" spans="1:6" ht="14.25" x14ac:dyDescent="0.2">
      <c r="A295" s="6" t="s">
        <v>422</v>
      </c>
      <c r="B295" s="6" t="s">
        <v>16</v>
      </c>
      <c r="C295" s="6" t="s">
        <v>423</v>
      </c>
      <c r="D295" s="6" t="s">
        <v>374</v>
      </c>
      <c r="E295" s="6" t="s">
        <v>128</v>
      </c>
      <c r="F295" s="4" t="str">
        <f>HYPERLINK("https://drive.google.com/file/d/1K3f2Udrp2OiXjj3HpDJzhYxUxsGGsiHG/view?usp=drivesdk","प्रदीप कुमार गुप्ता, औरेया")</f>
        <v>प्रदीप कुमार गुप्ता, औरेया</v>
      </c>
    </row>
    <row r="296" spans="1:6" ht="14.25" x14ac:dyDescent="0.2">
      <c r="A296" s="6" t="s">
        <v>422</v>
      </c>
      <c r="B296" s="6" t="s">
        <v>16</v>
      </c>
      <c r="C296" s="6" t="s">
        <v>424</v>
      </c>
      <c r="D296" s="6" t="s">
        <v>374</v>
      </c>
      <c r="E296" s="6" t="s">
        <v>128</v>
      </c>
      <c r="F296" s="4" t="str">
        <f>HYPERLINK("https://drive.google.com/file/d/1GDGyV59ALd-e3y-SXm2cynXWs9jwXT9U/view?usp=drivesdk","प्रदीप कुमार गुप्ता, औरेया")</f>
        <v>प्रदीप कुमार गुप्ता, औरेया</v>
      </c>
    </row>
    <row r="297" spans="1:6" ht="14.25" x14ac:dyDescent="0.2">
      <c r="A297" s="6" t="s">
        <v>429</v>
      </c>
      <c r="B297" s="6" t="s">
        <v>281</v>
      </c>
      <c r="C297" s="6" t="s">
        <v>430</v>
      </c>
      <c r="D297" s="6" t="s">
        <v>127</v>
      </c>
      <c r="E297" s="6" t="s">
        <v>128</v>
      </c>
      <c r="F297" s="4" t="str">
        <f>HYPERLINK("https://drive.google.com/file/d/1rLLQ1ntJ44W02FtNo7PpYSHKZhvWPZu8/view?usp=drivesdk","मुकुट सिंह पाल, औरेया")</f>
        <v>मुकुट सिंह पाल, औरेया</v>
      </c>
    </row>
    <row r="298" spans="1:6" ht="14.25" x14ac:dyDescent="0.2">
      <c r="A298" s="6" t="s">
        <v>432</v>
      </c>
      <c r="B298" s="6" t="s">
        <v>7</v>
      </c>
      <c r="C298" s="6" t="s">
        <v>213</v>
      </c>
      <c r="D298" s="6" t="s">
        <v>127</v>
      </c>
      <c r="E298" s="6" t="s">
        <v>128</v>
      </c>
      <c r="F298" s="4" t="str">
        <f>HYPERLINK("https://drive.google.com/file/d/1FdKJvu6IvufffnHmIqlOYjvqPLkavf_-/view?usp=drivesdk","इंतजार, औरेया")</f>
        <v>इंतजार, औरेया</v>
      </c>
    </row>
    <row r="299" spans="1:6" ht="14.25" x14ac:dyDescent="0.2">
      <c r="A299" s="6" t="s">
        <v>436</v>
      </c>
      <c r="B299" s="6" t="s">
        <v>7</v>
      </c>
      <c r="C299" s="6" t="s">
        <v>437</v>
      </c>
      <c r="D299" s="6" t="s">
        <v>438</v>
      </c>
      <c r="E299" s="6" t="s">
        <v>128</v>
      </c>
      <c r="F299" s="4" t="str">
        <f>HYPERLINK("https://drive.google.com/file/d/15Zg9FmvgCRHbg6J99De5GckMy5zDhQBD/view?usp=drivesdk","रजत बाथम, औरेया")</f>
        <v>रजत बाथम, औरेया</v>
      </c>
    </row>
    <row r="300" spans="1:6" ht="14.25" x14ac:dyDescent="0.2">
      <c r="A300" s="6" t="s">
        <v>442</v>
      </c>
      <c r="B300" s="6" t="s">
        <v>140</v>
      </c>
      <c r="C300" s="6" t="s">
        <v>213</v>
      </c>
      <c r="D300" s="6" t="s">
        <v>127</v>
      </c>
      <c r="E300" s="6" t="s">
        <v>128</v>
      </c>
      <c r="F300" s="4" t="str">
        <f>HYPERLINK("https://drive.google.com/file/d/1k5Iww7pePYYefMvsh7KamTkU5k0ALJ6b/view?usp=drivesdk","शैर बानो, औरेया")</f>
        <v>शैर बानो, औरेया</v>
      </c>
    </row>
    <row r="301" spans="1:6" ht="14.25" x14ac:dyDescent="0.2">
      <c r="A301" s="6" t="s">
        <v>443</v>
      </c>
      <c r="B301" s="6" t="s">
        <v>16</v>
      </c>
      <c r="C301" s="6" t="s">
        <v>444</v>
      </c>
      <c r="D301" s="6" t="s">
        <v>127</v>
      </c>
      <c r="E301" s="6" t="s">
        <v>128</v>
      </c>
      <c r="F301" s="4" t="str">
        <f>HYPERLINK("https://drive.google.com/file/d/1QeghzOznWFIYu1iHb7JQYyqyifBTRMHq/view?usp=drivesdk","नरेन्द्र कुमार, औरेया")</f>
        <v>नरेन्द्र कुमार, औरेया</v>
      </c>
    </row>
    <row r="302" spans="1:6" ht="14.25" x14ac:dyDescent="0.2">
      <c r="A302" s="6" t="s">
        <v>467</v>
      </c>
      <c r="B302" s="6" t="s">
        <v>7</v>
      </c>
      <c r="C302" s="6" t="s">
        <v>437</v>
      </c>
      <c r="D302" s="6" t="s">
        <v>127</v>
      </c>
      <c r="E302" s="6" t="s">
        <v>128</v>
      </c>
      <c r="F302" s="4" t="str">
        <f>HYPERLINK("https://drive.google.com/file/d/13xN8zE1RwjWQRXH_9N8VwrWUkTPi3ujW/view?usp=drivesdk","योगिता बाथम, औरेया")</f>
        <v>योगिता बाथम, औरेया</v>
      </c>
    </row>
    <row r="303" spans="1:6" ht="14.25" x14ac:dyDescent="0.2">
      <c r="A303" s="6" t="s">
        <v>191</v>
      </c>
      <c r="B303" s="6" t="s">
        <v>7</v>
      </c>
      <c r="C303" s="6" t="s">
        <v>206</v>
      </c>
      <c r="D303" s="6" t="s">
        <v>127</v>
      </c>
      <c r="E303" s="6" t="s">
        <v>128</v>
      </c>
      <c r="F303" s="4" t="str">
        <f>HYPERLINK("https://drive.google.com/file/d/1zh68InlEyggZux_-ixOsXmhfBn6HquQL/view?usp=drivesdk","सारिका, औरेया")</f>
        <v>सारिका, औरेया</v>
      </c>
    </row>
    <row r="304" spans="1:6" ht="14.25" x14ac:dyDescent="0.2">
      <c r="A304" s="6" t="s">
        <v>481</v>
      </c>
      <c r="B304" s="6" t="s">
        <v>16</v>
      </c>
      <c r="C304" s="6" t="s">
        <v>482</v>
      </c>
      <c r="D304" s="6" t="s">
        <v>127</v>
      </c>
      <c r="E304" s="6" t="s">
        <v>128</v>
      </c>
      <c r="F304" s="4" t="str">
        <f>HYPERLINK("https://drive.google.com/file/d/1qHtd-YgJDQIwJ6DI1hTHiVhjI6gPWcQO/view?usp=drivesdk","लक्ष्मी पाल, औरेया")</f>
        <v>लक्ष्मी पाल, औरेया</v>
      </c>
    </row>
    <row r="305" spans="1:6" ht="14.25" x14ac:dyDescent="0.2">
      <c r="A305" s="6" t="s">
        <v>486</v>
      </c>
      <c r="B305" s="6" t="s">
        <v>7</v>
      </c>
      <c r="C305" s="6" t="s">
        <v>213</v>
      </c>
      <c r="D305" s="6" t="s">
        <v>127</v>
      </c>
      <c r="E305" s="6" t="s">
        <v>128</v>
      </c>
      <c r="F305" s="4" t="str">
        <f>HYPERLINK("https://drive.google.com/file/d/1B-3R6_iikdjMIMWauqBe_eM0eGjBks9v/view?usp=drivesdk","आलिया, औरेया")</f>
        <v>आलिया, औरेया</v>
      </c>
    </row>
    <row r="306" spans="1:6" ht="14.25" x14ac:dyDescent="0.2">
      <c r="A306" s="6" t="s">
        <v>492</v>
      </c>
      <c r="B306" s="6" t="s">
        <v>7</v>
      </c>
      <c r="C306" s="6" t="s">
        <v>206</v>
      </c>
      <c r="D306" s="6" t="s">
        <v>127</v>
      </c>
      <c r="E306" s="6" t="s">
        <v>128</v>
      </c>
      <c r="F306" s="4" t="str">
        <f>HYPERLINK("https://drive.google.com/file/d/1jmWWQFgc_Fc8eMUiNdPkcf_1lnJAZiwH/view?usp=drivesdk","किशन पाल, औरेया")</f>
        <v>किशन पाल, औरेया</v>
      </c>
    </row>
    <row r="307" spans="1:6" ht="14.25" x14ac:dyDescent="0.2">
      <c r="A307" s="6" t="s">
        <v>495</v>
      </c>
      <c r="B307" s="6" t="s">
        <v>7</v>
      </c>
      <c r="C307" s="6" t="s">
        <v>206</v>
      </c>
      <c r="D307" s="6" t="s">
        <v>127</v>
      </c>
      <c r="E307" s="6" t="s">
        <v>128</v>
      </c>
      <c r="F307" s="4" t="str">
        <f>HYPERLINK("https://drive.google.com/file/d/1hilcDHBc4CPpunOpp5ZcOeEIohBrV4ZE/view?usp=drivesdk","विकास कुमार, औरेया")</f>
        <v>विकास कुमार, औरेया</v>
      </c>
    </row>
    <row r="308" spans="1:6" ht="14.25" x14ac:dyDescent="0.2">
      <c r="A308" s="6" t="s">
        <v>496</v>
      </c>
      <c r="B308" s="6" t="s">
        <v>7</v>
      </c>
      <c r="C308" s="6" t="s">
        <v>213</v>
      </c>
      <c r="D308" s="6" t="s">
        <v>127</v>
      </c>
      <c r="E308" s="6" t="s">
        <v>128</v>
      </c>
      <c r="F308" s="4" t="str">
        <f>HYPERLINK("https://drive.google.com/file/d/1fDgtcTUbCfbfVKOgartU6Nsno-NSLK8C/view?usp=drivesdk","पवन कुमार, औरेया")</f>
        <v>पवन कुमार, औरेया</v>
      </c>
    </row>
    <row r="309" spans="1:6" ht="14.25" x14ac:dyDescent="0.2">
      <c r="A309" s="6" t="s">
        <v>504</v>
      </c>
      <c r="B309" s="6" t="s">
        <v>7</v>
      </c>
      <c r="C309" s="6" t="s">
        <v>206</v>
      </c>
      <c r="D309" s="6" t="s">
        <v>127</v>
      </c>
      <c r="E309" s="6" t="s">
        <v>128</v>
      </c>
      <c r="F309" s="4" t="str">
        <f>HYPERLINK("https://drive.google.com/file/d/1rTqoCBQ8HrDAGfMluiD0ZGieZPNz3Wjj/view?usp=drivesdk","रश्मि, औरेया")</f>
        <v>रश्मि, औरेया</v>
      </c>
    </row>
    <row r="310" spans="1:6" ht="14.25" x14ac:dyDescent="0.2">
      <c r="A310" s="6" t="s">
        <v>516</v>
      </c>
      <c r="B310" s="6" t="s">
        <v>16</v>
      </c>
      <c r="C310" s="6" t="s">
        <v>517</v>
      </c>
      <c r="D310" s="6" t="s">
        <v>518</v>
      </c>
      <c r="E310" s="6" t="s">
        <v>128</v>
      </c>
      <c r="F310" s="4" t="str">
        <f>HYPERLINK("https://drive.google.com/file/d/1QCCTXvR5sn5Jrb4GwpYHLCx_ppYFcwuU/view?usp=drivesdk","इंद्रजीत सिंह, औरेया")</f>
        <v>इंद्रजीत सिंह, औरेया</v>
      </c>
    </row>
    <row r="311" spans="1:6" ht="14.25" x14ac:dyDescent="0.2">
      <c r="A311" s="6" t="s">
        <v>519</v>
      </c>
      <c r="B311" s="6" t="s">
        <v>281</v>
      </c>
      <c r="C311" s="6" t="s">
        <v>520</v>
      </c>
      <c r="D311" s="6" t="s">
        <v>127</v>
      </c>
      <c r="E311" s="6" t="s">
        <v>128</v>
      </c>
      <c r="F311" s="4" t="str">
        <f>HYPERLINK("https://drive.google.com/file/d/1dZD63nlwFQ-eVSVnSjO8RDk-0MVJbfXB/view?usp=drivesdk","ऊदल सिंह, औरेया")</f>
        <v>ऊदल सिंह, औरेया</v>
      </c>
    </row>
    <row r="312" spans="1:6" ht="14.25" x14ac:dyDescent="0.2">
      <c r="A312" s="6" t="s">
        <v>530</v>
      </c>
      <c r="B312" s="6" t="s">
        <v>7</v>
      </c>
      <c r="C312" s="6" t="s">
        <v>213</v>
      </c>
      <c r="D312" s="6" t="s">
        <v>127</v>
      </c>
      <c r="E312" s="6" t="s">
        <v>128</v>
      </c>
      <c r="F312" s="4" t="str">
        <f>HYPERLINK("https://drive.google.com/file/d/18f_44i1EjdroX0D-YVgB9EYkj462GCyr/view?usp=drivesdk","विकास बाबू, औरेया")</f>
        <v>विकास बाबू, औरेया</v>
      </c>
    </row>
    <row r="313" spans="1:6" ht="14.25" x14ac:dyDescent="0.2">
      <c r="A313" s="6" t="s">
        <v>531</v>
      </c>
      <c r="B313" s="6" t="s">
        <v>16</v>
      </c>
      <c r="C313" s="6" t="s">
        <v>532</v>
      </c>
      <c r="D313" s="6" t="s">
        <v>127</v>
      </c>
      <c r="E313" s="6" t="s">
        <v>128</v>
      </c>
      <c r="F313" s="4" t="str">
        <f>HYPERLINK("https://drive.google.com/file/d/1xM1Dz_7LJdTjKvpzwNWQt2RDZWTJfBYW/view?usp=drivesdk","योगेश बाबू, औरेया")</f>
        <v>योगेश बाबू, औरेया</v>
      </c>
    </row>
    <row r="314" spans="1:6" ht="14.25" x14ac:dyDescent="0.2">
      <c r="A314" s="6" t="s">
        <v>535</v>
      </c>
      <c r="B314" s="6" t="s">
        <v>16</v>
      </c>
      <c r="C314" s="6" t="s">
        <v>536</v>
      </c>
      <c r="D314" s="6" t="s">
        <v>518</v>
      </c>
      <c r="E314" s="6" t="s">
        <v>128</v>
      </c>
      <c r="F314" s="4" t="str">
        <f>HYPERLINK("https://drive.google.com/file/d/13GxZA4ChCENK_jTBsH9gphBNKwL22Yz2/view?usp=drivesdk","अर्चना, औरेया")</f>
        <v>अर्चना, औरेया</v>
      </c>
    </row>
    <row r="315" spans="1:6" ht="14.25" x14ac:dyDescent="0.2">
      <c r="A315" s="6" t="s">
        <v>600</v>
      </c>
      <c r="B315" s="6" t="s">
        <v>16</v>
      </c>
      <c r="C315" s="6" t="s">
        <v>601</v>
      </c>
      <c r="D315" s="6" t="s">
        <v>270</v>
      </c>
      <c r="E315" s="6" t="s">
        <v>128</v>
      </c>
      <c r="F315" s="4" t="str">
        <f>HYPERLINK("https://drive.google.com/file/d/1UAYUi83eLoftA8M1n7c415o9BxLYYSm0/view?usp=drivesdk","Abkit Singh, औरेया")</f>
        <v>Abkit Singh, औरेया</v>
      </c>
    </row>
    <row r="316" spans="1:6" ht="14.25" x14ac:dyDescent="0.2">
      <c r="A316" s="6" t="s">
        <v>643</v>
      </c>
      <c r="B316" s="6" t="s">
        <v>32</v>
      </c>
      <c r="C316" s="6" t="s">
        <v>644</v>
      </c>
      <c r="D316" s="6" t="s">
        <v>127</v>
      </c>
      <c r="E316" s="6" t="s">
        <v>128</v>
      </c>
      <c r="F316" s="4" t="str">
        <f>HYPERLINK("https://drive.google.com/file/d/1izVpDo7DkfOAIAfFRJMkI6gxFnuAx_6F/view?usp=drivesdk","अलका यादव, औरेया")</f>
        <v>अलका यादव, औरेया</v>
      </c>
    </row>
    <row r="317" spans="1:6" ht="14.25" x14ac:dyDescent="0.2">
      <c r="A317" s="6" t="s">
        <v>648</v>
      </c>
      <c r="B317" s="6" t="s">
        <v>16</v>
      </c>
      <c r="C317" s="6" t="s">
        <v>649</v>
      </c>
      <c r="D317" s="6" t="s">
        <v>650</v>
      </c>
      <c r="E317" s="6" t="s">
        <v>128</v>
      </c>
      <c r="F317" s="4" t="str">
        <f>HYPERLINK("https://drive.google.com/file/d/1yYSQrOrYTsReP3roX856dZlF4U6vPaMq/view?usp=drivesdk","आलोक बाबू गुप्ता, औरेया")</f>
        <v>आलोक बाबू गुप्ता, औरेया</v>
      </c>
    </row>
    <row r="318" spans="1:6" ht="14.25" x14ac:dyDescent="0.2">
      <c r="A318" s="6" t="s">
        <v>651</v>
      </c>
      <c r="B318" s="6" t="s">
        <v>7</v>
      </c>
      <c r="C318" s="6" t="s">
        <v>652</v>
      </c>
      <c r="D318" s="6" t="s">
        <v>650</v>
      </c>
      <c r="E318" s="6" t="s">
        <v>128</v>
      </c>
      <c r="F318" s="4" t="str">
        <f>HYPERLINK("https://drive.google.com/file/d/1Wudf-1RebGXg67SIZ5ebRKrJOjyiWEsJ/view?usp=drivesdk","यश, औरेया")</f>
        <v>यश, औरेया</v>
      </c>
    </row>
    <row r="319" spans="1:6" ht="14.25" x14ac:dyDescent="0.2">
      <c r="A319" s="6" t="s">
        <v>653</v>
      </c>
      <c r="B319" s="6" t="s">
        <v>7</v>
      </c>
      <c r="C319" s="6" t="s">
        <v>654</v>
      </c>
      <c r="D319" s="6" t="s">
        <v>650</v>
      </c>
      <c r="E319" s="6" t="s">
        <v>128</v>
      </c>
      <c r="F319" s="4" t="str">
        <f>HYPERLINK("https://drive.google.com/file/d/1iCtF40jJge4bYF13cK9VnaRxEXw2qr8D/view?usp=drivesdk","मोहित कुमार, औरेया")</f>
        <v>मोहित कुमार, औरेया</v>
      </c>
    </row>
    <row r="320" spans="1:6" ht="14.25" x14ac:dyDescent="0.2">
      <c r="A320" s="6" t="s">
        <v>655</v>
      </c>
      <c r="B320" s="6" t="s">
        <v>16</v>
      </c>
      <c r="C320" s="6" t="s">
        <v>654</v>
      </c>
      <c r="D320" s="6" t="s">
        <v>650</v>
      </c>
      <c r="E320" s="6" t="s">
        <v>128</v>
      </c>
      <c r="F320" s="4" t="str">
        <f>HYPERLINK("https://drive.google.com/file/d/1Fe_8ZZ1VY-VkeG_smm5masBxTNHPy0tg/view?usp=drivesdk","विजय, औरेया")</f>
        <v>विजय, औरेया</v>
      </c>
    </row>
    <row r="321" spans="1:6" ht="14.25" x14ac:dyDescent="0.2">
      <c r="A321" s="6" t="s">
        <v>656</v>
      </c>
      <c r="B321" s="6" t="s">
        <v>140</v>
      </c>
      <c r="C321" s="6" t="s">
        <v>654</v>
      </c>
      <c r="D321" s="6" t="s">
        <v>650</v>
      </c>
      <c r="E321" s="6" t="s">
        <v>128</v>
      </c>
      <c r="F321" s="4" t="str">
        <f>HYPERLINK("https://drive.google.com/file/d/12FJdiqAUCzYZ_D0NW4dtgNXvUwwbgFy6/view?usp=drivesdk","प्रमोद कुमार, औरेया")</f>
        <v>प्रमोद कुमार, औरेया</v>
      </c>
    </row>
    <row r="322" spans="1:6" ht="14.25" x14ac:dyDescent="0.2">
      <c r="A322" s="6" t="s">
        <v>657</v>
      </c>
      <c r="B322" s="6" t="s">
        <v>7</v>
      </c>
      <c r="C322" s="6" t="s">
        <v>658</v>
      </c>
      <c r="D322" s="6" t="s">
        <v>127</v>
      </c>
      <c r="E322" s="6" t="s">
        <v>128</v>
      </c>
      <c r="F322" s="4" t="str">
        <f>HYPERLINK("https://drive.google.com/file/d/1MKPC3FnAPyYc-f87VBie-L2t-Rti09da/view?usp=drivesdk","अर्नव गुप्ता, औरेया")</f>
        <v>अर्नव गुप्ता, औरेया</v>
      </c>
    </row>
    <row r="323" spans="1:6" ht="14.25" x14ac:dyDescent="0.2">
      <c r="A323" s="6" t="s">
        <v>687</v>
      </c>
      <c r="B323" s="6" t="s">
        <v>16</v>
      </c>
      <c r="C323" s="6" t="s">
        <v>688</v>
      </c>
      <c r="D323" s="6" t="s">
        <v>689</v>
      </c>
      <c r="E323" s="6" t="s">
        <v>128</v>
      </c>
      <c r="F323" s="4" t="str">
        <f>HYPERLINK("https://drive.google.com/file/d/1GcFY--enNHGsm7KOnBEiiKIBM_RyV3PZ/view?usp=drivesdk","Anil Pal, औरेया")</f>
        <v>Anil Pal, औरेया</v>
      </c>
    </row>
    <row r="324" spans="1:6" ht="14.25" x14ac:dyDescent="0.2">
      <c r="A324" s="6" t="s">
        <v>837</v>
      </c>
      <c r="B324" s="6" t="s">
        <v>16</v>
      </c>
      <c r="C324" s="6" t="s">
        <v>838</v>
      </c>
      <c r="D324" s="6" t="s">
        <v>127</v>
      </c>
      <c r="E324" s="6" t="s">
        <v>128</v>
      </c>
      <c r="F324" s="4" t="str">
        <f>HYPERLINK("https://drive.google.com/file/d/1cWNmxmgRqtLgxoAZpzNfvNgbJa4T2Lda/view?usp=drivesdk","अनुपम सुमन, औरेया")</f>
        <v>अनुपम सुमन, औरेया</v>
      </c>
    </row>
    <row r="325" spans="1:6" ht="14.25" x14ac:dyDescent="0.2">
      <c r="A325" s="6" t="s">
        <v>1252</v>
      </c>
      <c r="B325" s="6" t="s">
        <v>16</v>
      </c>
      <c r="C325" s="6" t="s">
        <v>1253</v>
      </c>
      <c r="D325" s="6" t="s">
        <v>1254</v>
      </c>
      <c r="E325" s="6" t="s">
        <v>128</v>
      </c>
      <c r="F325" s="4" t="str">
        <f>HYPERLINK("https://drive.google.com/file/d/17hoPheNNluIwWXZnFBBQa-TgqyT9El07/view?usp=drivesdk","Rakesh Kumar, औरेया")</f>
        <v>Rakesh Kumar, औरेया</v>
      </c>
    </row>
    <row r="326" spans="1:6" ht="14.25" x14ac:dyDescent="0.2">
      <c r="A326" s="6" t="s">
        <v>1255</v>
      </c>
      <c r="B326" s="6" t="s">
        <v>16</v>
      </c>
      <c r="C326" s="6" t="s">
        <v>1256</v>
      </c>
      <c r="D326" s="6" t="s">
        <v>1257</v>
      </c>
      <c r="E326" s="6" t="s">
        <v>128</v>
      </c>
      <c r="F326" s="4" t="str">
        <f>HYPERLINK("https://drive.google.com/file/d/1tZdyqDopysPhNHjGZJ4R72JU4cs0jl2J/view?usp=drivesdk","DEEKSHA GUPTA, औरेया")</f>
        <v>DEEKSHA GUPTA, औरेया</v>
      </c>
    </row>
    <row r="327" spans="1:6" ht="14.25" x14ac:dyDescent="0.2">
      <c r="A327" s="6" t="s">
        <v>1265</v>
      </c>
      <c r="B327" s="6" t="s">
        <v>16</v>
      </c>
      <c r="C327" s="6" t="s">
        <v>1266</v>
      </c>
      <c r="D327" s="6" t="s">
        <v>1267</v>
      </c>
      <c r="E327" s="6" t="s">
        <v>128</v>
      </c>
      <c r="F327" s="4" t="str">
        <f>HYPERLINK("https://drive.google.com/file/d/1JNfVUoKZbc1kiQvD7cKT61vy-Vnb6G9z/view?usp=drivesdk","Divyank Verma, औरेया")</f>
        <v>Divyank Verma, औरेया</v>
      </c>
    </row>
    <row r="328" spans="1:6" ht="14.25" x14ac:dyDescent="0.2">
      <c r="A328" s="6" t="s">
        <v>1393</v>
      </c>
      <c r="B328" s="6" t="s">
        <v>16</v>
      </c>
      <c r="C328" s="6" t="s">
        <v>1394</v>
      </c>
      <c r="D328" s="6" t="s">
        <v>359</v>
      </c>
      <c r="E328" s="6" t="s">
        <v>128</v>
      </c>
      <c r="F328" s="4" t="str">
        <f>HYPERLINK("https://drive.google.com/file/d/1u_iqZ9TmYi298G_l8cLBMp_8JocsCNRD/view?usp=drivesdk","गौरव सक्सेना, औरेया")</f>
        <v>गौरव सक्सेना, औरेया</v>
      </c>
    </row>
    <row r="329" spans="1:6" ht="14.25" x14ac:dyDescent="0.2">
      <c r="A329" s="6" t="s">
        <v>1400</v>
      </c>
      <c r="B329" s="6" t="s">
        <v>16</v>
      </c>
      <c r="C329" s="6" t="s">
        <v>1401</v>
      </c>
      <c r="D329" s="6" t="s">
        <v>359</v>
      </c>
      <c r="E329" s="6" t="s">
        <v>128</v>
      </c>
      <c r="F329" s="4" t="str">
        <f>HYPERLINK("https://drive.google.com/file/d/1sTacQJwpOMjw-ct2Z02tbVhgSfWERI6u/view?usp=drivesdk","सुनीता कटियार, औरेया")</f>
        <v>सुनीता कटियार, औरेया</v>
      </c>
    </row>
    <row r="330" spans="1:6" ht="14.25" x14ac:dyDescent="0.2">
      <c r="A330" s="6" t="s">
        <v>1478</v>
      </c>
      <c r="B330" s="6" t="s">
        <v>16</v>
      </c>
      <c r="C330" s="6" t="s">
        <v>1479</v>
      </c>
      <c r="D330" s="6" t="s">
        <v>1257</v>
      </c>
      <c r="E330" s="6" t="s">
        <v>128</v>
      </c>
      <c r="F330" s="4" t="str">
        <f>HYPERLINK("https://drive.google.com/file/d/1ecCx90v3d6oaf3F7CxpwcGDQtqtPdO_7/view?usp=drivesdk","Vandana porwal, औरेया")</f>
        <v>Vandana porwal, औरेया</v>
      </c>
    </row>
    <row r="331" spans="1:6" ht="14.25" x14ac:dyDescent="0.2">
      <c r="A331" s="6" t="s">
        <v>1503</v>
      </c>
      <c r="B331" s="6" t="s">
        <v>16</v>
      </c>
      <c r="C331" s="6" t="s">
        <v>1504</v>
      </c>
      <c r="D331" s="6" t="s">
        <v>1505</v>
      </c>
      <c r="E331" s="6" t="s">
        <v>128</v>
      </c>
      <c r="F331" s="4" t="str">
        <f>HYPERLINK("https://drive.google.com/file/d/1Lxmi9FNWBaBwslxnjDg0hx3HN57j1NmB/view?usp=drivesdk","vijay, औरेया")</f>
        <v>vijay, औरेया</v>
      </c>
    </row>
    <row r="332" spans="1:6" ht="14.25" x14ac:dyDescent="0.2">
      <c r="A332" s="6" t="s">
        <v>1715</v>
      </c>
      <c r="B332" s="6" t="s">
        <v>16</v>
      </c>
      <c r="C332" s="6" t="s">
        <v>1716</v>
      </c>
      <c r="D332" s="6" t="s">
        <v>127</v>
      </c>
      <c r="E332" s="6" t="s">
        <v>128</v>
      </c>
      <c r="F332" s="4" t="str">
        <f>HYPERLINK("https://drive.google.com/file/d/1IzgIl_oqkEAHpeCvAv-uqwwd7vETz83a/view?usp=drivesdk","कृष्ण गोपाल अग्निहोत्री, औरेया")</f>
        <v>कृष्ण गोपाल अग्निहोत्री, औरेया</v>
      </c>
    </row>
    <row r="333" spans="1:6" ht="14.25" x14ac:dyDescent="0.2">
      <c r="A333" s="6" t="s">
        <v>1830</v>
      </c>
      <c r="B333" s="6" t="s">
        <v>16</v>
      </c>
      <c r="C333" s="6" t="s">
        <v>1831</v>
      </c>
      <c r="D333" s="6" t="s">
        <v>1832</v>
      </c>
      <c r="E333" s="6" t="s">
        <v>128</v>
      </c>
      <c r="F333" s="4" t="str">
        <f>HYPERLINK("https://drive.google.com/file/d/1v6n1AHMJ5me-qVicTYi9wt46FXfypX5Y/view?usp=drivesdk","मनोज कुमार सिंह, औरेया")</f>
        <v>मनोज कुमार सिंह, औरेया</v>
      </c>
    </row>
    <row r="334" spans="1:6" ht="14.25" x14ac:dyDescent="0.2">
      <c r="A334" s="6" t="s">
        <v>1925</v>
      </c>
      <c r="B334" s="6" t="s">
        <v>16</v>
      </c>
      <c r="C334" s="6" t="s">
        <v>1926</v>
      </c>
      <c r="D334" s="6" t="s">
        <v>1927</v>
      </c>
      <c r="E334" s="6" t="s">
        <v>128</v>
      </c>
      <c r="F334" s="4" t="str">
        <f>HYPERLINK("https://drive.google.com/file/d/1nj5BBg2OYOmCqOVqri_hamxwpVORj3GO/view?usp=drivesdk","Srishti devi, औरेया")</f>
        <v>Srishti devi, औरेया</v>
      </c>
    </row>
    <row r="335" spans="1:6" ht="14.25" x14ac:dyDescent="0.2">
      <c r="A335" s="6" t="s">
        <v>1928</v>
      </c>
      <c r="B335" s="6" t="s">
        <v>7</v>
      </c>
      <c r="C335" s="6" t="s">
        <v>1929</v>
      </c>
      <c r="D335" s="6" t="s">
        <v>1930</v>
      </c>
      <c r="E335" s="6" t="s">
        <v>128</v>
      </c>
      <c r="F335" s="4" t="str">
        <f>HYPERLINK("https://drive.google.com/file/d/1d_YXak7DzoK3jKzlOXzJwhIICD33eGqr/view?usp=drivesdk","अर्जुन पोरवाल, औरेया")</f>
        <v>अर्जुन पोरवाल, औरेया</v>
      </c>
    </row>
    <row r="336" spans="1:6" ht="14.25" x14ac:dyDescent="0.2">
      <c r="A336" s="6" t="s">
        <v>1928</v>
      </c>
      <c r="B336" s="6" t="s">
        <v>7</v>
      </c>
      <c r="C336" s="6" t="s">
        <v>1931</v>
      </c>
      <c r="D336" s="6" t="s">
        <v>1930</v>
      </c>
      <c r="E336" s="6" t="s">
        <v>128</v>
      </c>
      <c r="F336" s="4" t="str">
        <f>HYPERLINK("https://drive.google.com/file/d/1eTi1Dm3-vIfw1tJIgbPXZDQxxjnXC46R/view?usp=drivesdk","अर्जुन पोरवाल, औरेया")</f>
        <v>अर्जुन पोरवाल, औरेया</v>
      </c>
    </row>
    <row r="337" spans="1:6" ht="14.25" x14ac:dyDescent="0.2">
      <c r="A337" s="6" t="s">
        <v>1932</v>
      </c>
      <c r="B337" s="6" t="s">
        <v>16</v>
      </c>
      <c r="C337" s="6" t="s">
        <v>1933</v>
      </c>
      <c r="D337" s="6" t="s">
        <v>1930</v>
      </c>
      <c r="E337" s="6" t="s">
        <v>128</v>
      </c>
      <c r="F337" s="4" t="str">
        <f>HYPERLINK("https://drive.google.com/file/d/1jge5e_FI_DnAOzHbqcuQr83Ds3WzR7D1/view?usp=drivesdk","नवीन पोरवाल, औरेया")</f>
        <v>नवीन पोरवाल, औरेया</v>
      </c>
    </row>
    <row r="338" spans="1:6" ht="14.25" x14ac:dyDescent="0.2">
      <c r="A338" s="6" t="s">
        <v>2096</v>
      </c>
      <c r="B338" s="6" t="s">
        <v>16</v>
      </c>
      <c r="C338" s="6" t="s">
        <v>2097</v>
      </c>
      <c r="D338" s="6" t="s">
        <v>374</v>
      </c>
      <c r="E338" s="6" t="s">
        <v>128</v>
      </c>
      <c r="F338" s="4" t="str">
        <f>HYPERLINK("https://drive.google.com/file/d/1iXOQlMCFx0JacrGo6851fQEwYr6pQoSH/view?usp=drivesdk","अजय कुमार पाल, औरेया")</f>
        <v>अजय कुमार पाल, औरेया</v>
      </c>
    </row>
    <row r="339" spans="1:6" ht="14.25" x14ac:dyDescent="0.2">
      <c r="A339" s="6" t="s">
        <v>2098</v>
      </c>
      <c r="B339" s="6" t="s">
        <v>281</v>
      </c>
      <c r="C339" s="6" t="s">
        <v>2099</v>
      </c>
      <c r="D339" s="6" t="s">
        <v>374</v>
      </c>
      <c r="E339" s="6" t="s">
        <v>128</v>
      </c>
      <c r="F339" s="4" t="str">
        <f>HYPERLINK("https://drive.google.com/file/d/1SDDkg_sfqdANP0rFRXW1ozNMQPZH6vkD/view?usp=drivesdk","सत्यनारायण, औरेया")</f>
        <v>सत्यनारायण, औरेया</v>
      </c>
    </row>
    <row r="340" spans="1:6" ht="14.25" x14ac:dyDescent="0.2">
      <c r="A340" s="6" t="s">
        <v>2100</v>
      </c>
      <c r="B340" s="6" t="s">
        <v>281</v>
      </c>
      <c r="C340" s="6" t="s">
        <v>2101</v>
      </c>
      <c r="D340" s="6" t="s">
        <v>374</v>
      </c>
      <c r="E340" s="6" t="s">
        <v>128</v>
      </c>
      <c r="F340" s="4" t="str">
        <f>HYPERLINK("https://drive.google.com/file/d/1o7hmw1qkK_UvSdLnPEvDFoCw5s8Ztnan/view?usp=drivesdk","अंशु सविता, औरेया")</f>
        <v>अंशु सविता, औरेया</v>
      </c>
    </row>
    <row r="341" spans="1:6" ht="14.25" x14ac:dyDescent="0.2">
      <c r="A341" s="6" t="s">
        <v>2102</v>
      </c>
      <c r="B341" s="6" t="s">
        <v>16</v>
      </c>
      <c r="C341" s="6" t="s">
        <v>2103</v>
      </c>
      <c r="D341" s="6" t="s">
        <v>359</v>
      </c>
      <c r="E341" s="6" t="s">
        <v>128</v>
      </c>
      <c r="F341" s="4" t="str">
        <f>HYPERLINK("https://drive.google.com/file/d/16OhOqNQ6X-M-6paKb_bAPJAYjO0kBrz0/view?usp=drivesdk","सीमा पाल, औरेया")</f>
        <v>सीमा पाल, औरेया</v>
      </c>
    </row>
    <row r="342" spans="1:6" ht="14.25" x14ac:dyDescent="0.2">
      <c r="A342" s="6" t="s">
        <v>2104</v>
      </c>
      <c r="B342" s="6" t="s">
        <v>16</v>
      </c>
      <c r="C342" s="6" t="s">
        <v>2105</v>
      </c>
      <c r="D342" s="6" t="s">
        <v>374</v>
      </c>
      <c r="E342" s="6" t="s">
        <v>128</v>
      </c>
      <c r="F342" s="4" t="str">
        <f>HYPERLINK("https://drive.google.com/file/d/1ek73rS66ulrUsvqiQWRZhUdKoSRKnW1i/view?usp=drivesdk","विपिन तिवारी, औरेया")</f>
        <v>विपिन तिवारी, औरेया</v>
      </c>
    </row>
    <row r="343" spans="1:6" ht="14.25" x14ac:dyDescent="0.2">
      <c r="A343" s="6" t="s">
        <v>2106</v>
      </c>
      <c r="B343" s="6" t="s">
        <v>7</v>
      </c>
      <c r="C343" s="6" t="s">
        <v>2099</v>
      </c>
      <c r="D343" s="6" t="s">
        <v>374</v>
      </c>
      <c r="E343" s="6" t="s">
        <v>128</v>
      </c>
      <c r="F343" s="4" t="str">
        <f>HYPERLINK("https://drive.google.com/file/d/1qtTYOyJKQUcEj1w8QqTvNPA7eeBi_L9F/view?usp=drivesdk","सनी कुमार, औरेया")</f>
        <v>सनी कुमार, औरेया</v>
      </c>
    </row>
    <row r="344" spans="1:6" ht="14.25" x14ac:dyDescent="0.2">
      <c r="A344" s="6" t="s">
        <v>903</v>
      </c>
      <c r="B344" s="6" t="s">
        <v>7</v>
      </c>
      <c r="C344" s="6" t="s">
        <v>2107</v>
      </c>
      <c r="D344" s="6" t="s">
        <v>374</v>
      </c>
      <c r="E344" s="6" t="s">
        <v>128</v>
      </c>
      <c r="F344" s="4" t="str">
        <f>HYPERLINK("https://drive.google.com/file/d/13UDYhqwLcD9He4vjPQqajN6WAyEnUEKN/view?usp=drivesdk","अरुण कुमार, औरेया")</f>
        <v>अरुण कुमार, औरेया</v>
      </c>
    </row>
    <row r="345" spans="1:6" ht="14.25" x14ac:dyDescent="0.2">
      <c r="A345" s="6" t="s">
        <v>2108</v>
      </c>
      <c r="B345" s="6" t="s">
        <v>7</v>
      </c>
      <c r="C345" s="6" t="s">
        <v>2099</v>
      </c>
      <c r="D345" s="6" t="s">
        <v>374</v>
      </c>
      <c r="E345" s="6" t="s">
        <v>128</v>
      </c>
      <c r="F345" s="4" t="str">
        <f>HYPERLINK("https://drive.google.com/file/d/1_DvssR5-PkQmJNYV2toXeYXIAHND9ujI/view?usp=drivesdk","शिवा, औरेया")</f>
        <v>शिवा, औरेया</v>
      </c>
    </row>
    <row r="346" spans="1:6" ht="14.25" x14ac:dyDescent="0.2">
      <c r="A346" s="6" t="s">
        <v>2109</v>
      </c>
      <c r="B346" s="6" t="s">
        <v>140</v>
      </c>
      <c r="C346" s="6" t="s">
        <v>2099</v>
      </c>
      <c r="D346" s="6" t="s">
        <v>374</v>
      </c>
      <c r="E346" s="6" t="s">
        <v>128</v>
      </c>
      <c r="F346" s="4" t="str">
        <f>HYPERLINK("https://drive.google.com/file/d/18_TdebvlxEqOGP8Qy_mYsyCrVLaUH1xa/view?usp=drivesdk","अशोक शाक्य, औरेया")</f>
        <v>अशोक शाक्य, औरेया</v>
      </c>
    </row>
    <row r="347" spans="1:6" ht="14.25" x14ac:dyDescent="0.2">
      <c r="A347" s="6" t="s">
        <v>2110</v>
      </c>
      <c r="B347" s="6" t="s">
        <v>7</v>
      </c>
      <c r="C347" s="6" t="s">
        <v>2111</v>
      </c>
      <c r="D347" s="6" t="s">
        <v>374</v>
      </c>
      <c r="E347" s="6" t="s">
        <v>128</v>
      </c>
      <c r="F347" s="4" t="str">
        <f>HYPERLINK("https://drive.google.com/file/d/1B2MuFQeLwWNNhWdCDwAyYntB2-Oz5tYB/view?usp=drivesdk","विद्ययांशी, औरेया")</f>
        <v>विद्ययांशी, औरेया</v>
      </c>
    </row>
    <row r="348" spans="1:6" ht="14.25" x14ac:dyDescent="0.2">
      <c r="A348" s="6" t="s">
        <v>2112</v>
      </c>
      <c r="B348" s="6" t="s">
        <v>7</v>
      </c>
      <c r="C348" s="6" t="s">
        <v>2113</v>
      </c>
      <c r="D348" s="6" t="s">
        <v>127</v>
      </c>
      <c r="E348" s="6" t="s">
        <v>128</v>
      </c>
      <c r="F348" s="4" t="str">
        <f>HYPERLINK("https://drive.google.com/file/d/1IVFgauenTa5UbM3MTWM0j4dxiETE9rS4/view?usp=drivesdk","यशस्वी धनगर, औरेया")</f>
        <v>यशस्वी धनगर, औरेया</v>
      </c>
    </row>
    <row r="349" spans="1:6" ht="14.25" x14ac:dyDescent="0.2">
      <c r="A349" s="6" t="s">
        <v>2114</v>
      </c>
      <c r="B349" s="6" t="s">
        <v>7</v>
      </c>
      <c r="C349" s="6" t="s">
        <v>2115</v>
      </c>
      <c r="D349" s="6" t="s">
        <v>127</v>
      </c>
      <c r="E349" s="6" t="s">
        <v>128</v>
      </c>
      <c r="F349" s="4" t="str">
        <f>HYPERLINK("https://drive.google.com/file/d/1R1aIT_Pt6vOJ-Vf9x7ohSkKOosGvJ2Q1/view?usp=drivesdk","प्रांजल धनगर, औरेया")</f>
        <v>प्रांजल धनगर, औरेया</v>
      </c>
    </row>
    <row r="350" spans="1:6" ht="14.25" x14ac:dyDescent="0.2">
      <c r="A350" s="6" t="s">
        <v>2120</v>
      </c>
      <c r="B350" s="6" t="s">
        <v>16</v>
      </c>
      <c r="C350" s="6" t="s">
        <v>2121</v>
      </c>
      <c r="D350" s="6" t="s">
        <v>374</v>
      </c>
      <c r="E350" s="6" t="s">
        <v>128</v>
      </c>
      <c r="F350" s="4" t="str">
        <f>HYPERLINK("https://drive.google.com/file/d/1jtAQzrWvXZa7D9DisRfKG3KgCI_8CcjM/view?usp=drivesdk","पंकज प्रताप सिंह, औरेया")</f>
        <v>पंकज प्रताप सिंह, औरेया</v>
      </c>
    </row>
    <row r="351" spans="1:6" ht="14.25" x14ac:dyDescent="0.2">
      <c r="A351" s="6" t="s">
        <v>2122</v>
      </c>
      <c r="B351" s="6" t="s">
        <v>16</v>
      </c>
      <c r="C351" s="6" t="s">
        <v>2123</v>
      </c>
      <c r="D351" s="6" t="s">
        <v>374</v>
      </c>
      <c r="E351" s="6" t="s">
        <v>128</v>
      </c>
      <c r="F351" s="4" t="str">
        <f>HYPERLINK("https://drive.google.com/file/d/1HmECSir3QEfMKYoEPshoxk-pBrh30GYl/view?usp=drivesdk","राजकुमार, औरेया")</f>
        <v>राजकुमार, औरेया</v>
      </c>
    </row>
    <row r="352" spans="1:6" ht="14.25" x14ac:dyDescent="0.2">
      <c r="A352" s="6" t="s">
        <v>2124</v>
      </c>
      <c r="B352" s="6" t="s">
        <v>16</v>
      </c>
      <c r="C352" s="6" t="s">
        <v>2123</v>
      </c>
      <c r="D352" s="6" t="s">
        <v>374</v>
      </c>
      <c r="E352" s="6" t="s">
        <v>128</v>
      </c>
      <c r="F352" s="4" t="str">
        <f>HYPERLINK("https://drive.google.com/file/d/1QgaCe5EiwkLoBuZL9DVGXZwmZGkyNI8h/view?usp=drivesdk","Sahadev Singh, औरेया")</f>
        <v>Sahadev Singh, औरेया</v>
      </c>
    </row>
    <row r="353" spans="1:6" ht="14.25" x14ac:dyDescent="0.2">
      <c r="A353" s="6" t="s">
        <v>2125</v>
      </c>
      <c r="B353" s="6" t="s">
        <v>7</v>
      </c>
      <c r="C353" s="6" t="s">
        <v>2123</v>
      </c>
      <c r="D353" s="6" t="s">
        <v>374</v>
      </c>
      <c r="E353" s="6" t="s">
        <v>128</v>
      </c>
      <c r="F353" s="4" t="str">
        <f>HYPERLINK("https://drive.google.com/file/d/1qWX4YZImfiERrYvzOiWNjXXv0_yG0ZZs/view?usp=drivesdk","प्रवेन्द्र कुमार सक्सेना, औरेया")</f>
        <v>प्रवेन्द्र कुमार सक्सेना, औरेया</v>
      </c>
    </row>
    <row r="354" spans="1:6" ht="14.25" x14ac:dyDescent="0.2">
      <c r="A354" s="6" t="s">
        <v>2158</v>
      </c>
      <c r="B354" s="6" t="s">
        <v>16</v>
      </c>
      <c r="C354" s="6" t="s">
        <v>2159</v>
      </c>
      <c r="D354" s="6" t="s">
        <v>127</v>
      </c>
      <c r="E354" s="6" t="s">
        <v>128</v>
      </c>
      <c r="F354" s="4" t="str">
        <f>HYPERLINK("https://drive.google.com/file/d/1ikyrPayZxz0ojyo13ZbK4n1PL4UPq1WB/view?usp=drivesdk","पूनम सेन, औरेया")</f>
        <v>पूनम सेन, औरेया</v>
      </c>
    </row>
    <row r="355" spans="1:6" ht="14.25" x14ac:dyDescent="0.2">
      <c r="A355" s="6" t="s">
        <v>2281</v>
      </c>
      <c r="B355" s="6" t="s">
        <v>16</v>
      </c>
      <c r="C355" s="6" t="s">
        <v>2282</v>
      </c>
      <c r="D355" s="6" t="s">
        <v>2283</v>
      </c>
      <c r="E355" s="6" t="s">
        <v>128</v>
      </c>
      <c r="F355" s="4" t="str">
        <f>HYPERLINK("https://drive.google.com/file/d/1lDyzM8mmw_KeQALsxby09KwyN9wT56oM/view?usp=drivesdk","Pushplata, औरेया")</f>
        <v>Pushplata, औरेया</v>
      </c>
    </row>
    <row r="356" spans="1:6" ht="14.25" x14ac:dyDescent="0.2">
      <c r="A356" s="6" t="s">
        <v>2312</v>
      </c>
      <c r="B356" s="6" t="s">
        <v>16</v>
      </c>
      <c r="C356" s="6" t="s">
        <v>2313</v>
      </c>
      <c r="D356" s="6" t="s">
        <v>127</v>
      </c>
      <c r="E356" s="6" t="s">
        <v>128</v>
      </c>
      <c r="F356" s="4" t="str">
        <f>HYPERLINK("https://drive.google.com/file/d/17MU6ANqDcD0YfFEUzqUYNdi2F2ruqXG9/view?usp=drivesdk","रजनीश कुमार सिंह, औरेया")</f>
        <v>रजनीश कुमार सिंह, औरेया</v>
      </c>
    </row>
    <row r="357" spans="1:6" ht="14.25" x14ac:dyDescent="0.2">
      <c r="A357" s="6" t="s">
        <v>2445</v>
      </c>
      <c r="B357" s="6" t="s">
        <v>16</v>
      </c>
      <c r="C357" s="6" t="s">
        <v>2446</v>
      </c>
      <c r="D357" s="6" t="s">
        <v>1930</v>
      </c>
      <c r="E357" s="6" t="s">
        <v>128</v>
      </c>
      <c r="F357" s="4" t="str">
        <f>HYPERLINK("https://drive.google.com/file/d/14ynZIwDSDPy1MwvsylNkUkft_W2yanSf/view?usp=drivesdk","रीतू पोरवाल, औरेया")</f>
        <v>रीतू पोरवाल, औरेया</v>
      </c>
    </row>
    <row r="358" spans="1:6" ht="14.25" x14ac:dyDescent="0.2">
      <c r="A358" s="6" t="s">
        <v>2445</v>
      </c>
      <c r="B358" s="6" t="s">
        <v>16</v>
      </c>
      <c r="C358" s="6" t="s">
        <v>2447</v>
      </c>
      <c r="D358" s="6" t="s">
        <v>1930</v>
      </c>
      <c r="E358" s="6" t="s">
        <v>128</v>
      </c>
      <c r="F358" s="4" t="str">
        <f>HYPERLINK("https://drive.google.com/file/d/14YmY3fkwQbupWtOZAdP3SnA_MKlqGVr5/view?usp=drivesdk","रीतू पोरवाल, औरेया")</f>
        <v>रीतू पोरवाल, औरेया</v>
      </c>
    </row>
    <row r="359" spans="1:6" ht="14.25" x14ac:dyDescent="0.2">
      <c r="A359" s="6" t="s">
        <v>2530</v>
      </c>
      <c r="B359" s="6" t="s">
        <v>16</v>
      </c>
      <c r="C359" s="6" t="s">
        <v>2531</v>
      </c>
      <c r="D359" s="6" t="s">
        <v>374</v>
      </c>
      <c r="E359" s="6" t="s">
        <v>128</v>
      </c>
      <c r="F359" s="4" t="str">
        <f>HYPERLINK("https://drive.google.com/file/d/1IzXeJVxOcbDiVcUwXHwTb13-JQM9_0pc/view?usp=drivesdk","संजय कुमार सिंह, औरेया")</f>
        <v>संजय कुमार सिंह, औरेया</v>
      </c>
    </row>
    <row r="360" spans="1:6" ht="14.25" x14ac:dyDescent="0.2">
      <c r="A360" s="6" t="s">
        <v>2744</v>
      </c>
      <c r="B360" s="6" t="s">
        <v>16</v>
      </c>
      <c r="C360" s="6" t="s">
        <v>2745</v>
      </c>
      <c r="D360" s="6" t="s">
        <v>2746</v>
      </c>
      <c r="E360" s="6" t="s">
        <v>128</v>
      </c>
      <c r="F360" s="4" t="str">
        <f>HYPERLINK("https://drive.google.com/file/d/1KabLb4ngjgsI3WRO-NBkIH7fZMXAs9KC/view?usp=drivesdk","Sapna, औरेया")</f>
        <v>Sapna, औरेया</v>
      </c>
    </row>
    <row r="361" spans="1:6" ht="14.25" x14ac:dyDescent="0.2">
      <c r="A361" s="6" t="s">
        <v>3019</v>
      </c>
      <c r="B361" s="6" t="s">
        <v>16</v>
      </c>
      <c r="C361" s="6" t="s">
        <v>3020</v>
      </c>
      <c r="D361" s="6" t="s">
        <v>650</v>
      </c>
      <c r="E361" s="6" t="s">
        <v>128</v>
      </c>
      <c r="F361" s="4" t="str">
        <f>HYPERLINK("https://drive.google.com/file/d/1s_y8Fpp-w9A__DDYET2AP8soaopMvief/view?usp=drivesdk","भरत यादव, औरेया")</f>
        <v>भरत यादव, औरेया</v>
      </c>
    </row>
    <row r="362" spans="1:6" ht="14.25" x14ac:dyDescent="0.2">
      <c r="A362" s="6" t="s">
        <v>160</v>
      </c>
      <c r="B362" s="6" t="s">
        <v>16</v>
      </c>
      <c r="C362" s="6" t="s">
        <v>161</v>
      </c>
      <c r="D362" s="6" t="s">
        <v>162</v>
      </c>
      <c r="E362" s="6" t="s">
        <v>163</v>
      </c>
      <c r="F362" s="4" t="str">
        <f>HYPERLINK("https://drive.google.com/file/d/1rLhwilanc0OyJMzHj0qV9M4XX8PBWAuv/view?usp=drivesdk","Amit Kumar Srivastava, कन्नौज")</f>
        <v>Amit Kumar Srivastava, कन्नौज</v>
      </c>
    </row>
    <row r="363" spans="1:6" ht="14.25" x14ac:dyDescent="0.2">
      <c r="A363" s="6" t="s">
        <v>1402</v>
      </c>
      <c r="B363" s="6" t="s">
        <v>16</v>
      </c>
      <c r="C363" s="6" t="s">
        <v>1403</v>
      </c>
      <c r="D363" s="6" t="s">
        <v>163</v>
      </c>
      <c r="E363" s="6" t="s">
        <v>163</v>
      </c>
      <c r="F363" s="4" t="str">
        <f>HYPERLINK("https://drive.google.com/file/d/1J_TDJZ6ISRMGYp4nTySrDiyc-xU0o8jn/view?usp=drivesdk","गुंजन भदौरिया, कन्नौज")</f>
        <v>गुंजन भदौरिया, कन्नौज</v>
      </c>
    </row>
    <row r="364" spans="1:6" ht="14.25" x14ac:dyDescent="0.2">
      <c r="A364" s="6" t="s">
        <v>1825</v>
      </c>
      <c r="B364" s="6" t="s">
        <v>16</v>
      </c>
      <c r="C364" s="6" t="s">
        <v>1826</v>
      </c>
      <c r="D364" s="6" t="s">
        <v>162</v>
      </c>
      <c r="E364" s="6" t="s">
        <v>163</v>
      </c>
      <c r="F364" s="4" t="str">
        <f>HYPERLINK("https://drive.google.com/file/d/1kC2DHFwPzGEQXTuyfmSpcdj9uwIqnFho/view?usp=drivesdk","Manjari katiyar, कन्नौज")</f>
        <v>Manjari katiyar, कन्नौज</v>
      </c>
    </row>
    <row r="365" spans="1:6" ht="14.25" x14ac:dyDescent="0.2">
      <c r="A365" s="6" t="s">
        <v>2548</v>
      </c>
      <c r="B365" s="6" t="s">
        <v>16</v>
      </c>
      <c r="C365" s="6" t="s">
        <v>2549</v>
      </c>
      <c r="D365" s="6" t="s">
        <v>2550</v>
      </c>
      <c r="E365" s="6" t="s">
        <v>163</v>
      </c>
      <c r="F365" s="4" t="str">
        <f>HYPERLINK("https://drive.google.com/file/d/15E_lC1XACnQ9sP--RMOL-QheQDrleIiW/view?usp=drivesdk","संत राम सिंह राजपूत, कन्नौज")</f>
        <v>संत राम सिंह राजपूत, कन्नौज</v>
      </c>
    </row>
    <row r="366" spans="1:6" ht="14.25" x14ac:dyDescent="0.2">
      <c r="A366" s="6" t="s">
        <v>2757</v>
      </c>
      <c r="B366" s="6" t="s">
        <v>16</v>
      </c>
      <c r="C366" s="6" t="s">
        <v>2758</v>
      </c>
      <c r="D366" s="6" t="s">
        <v>162</v>
      </c>
      <c r="E366" s="6" t="s">
        <v>163</v>
      </c>
      <c r="F366" s="4" t="str">
        <f>HYPERLINK("https://drive.google.com/file/d/1P3TGVNiOeBebDwsQvrr7xAVXHmrLu3e5/view?usp=drivesdk","Sarita Gautam, कन्नौज")</f>
        <v>Sarita Gautam, कन्नौज</v>
      </c>
    </row>
    <row r="367" spans="1:6" ht="14.25" x14ac:dyDescent="0.2">
      <c r="A367" s="6" t="s">
        <v>2799</v>
      </c>
      <c r="B367" s="6" t="s">
        <v>16</v>
      </c>
      <c r="C367" s="6" t="s">
        <v>2800</v>
      </c>
      <c r="D367" s="6" t="s">
        <v>162</v>
      </c>
      <c r="E367" s="6" t="s">
        <v>163</v>
      </c>
      <c r="F367" s="4" t="str">
        <f>HYPERLINK("https://drive.google.com/file/d/1knyQqEI1zmyAgk8ilC9XaDDHCUS-2YC0/view?usp=drivesdk","Shalini Singh, कन्नौज")</f>
        <v>Shalini Singh, कन्नौज</v>
      </c>
    </row>
    <row r="368" spans="1:6" ht="14.25" x14ac:dyDescent="0.2">
      <c r="A368" s="6" t="s">
        <v>659</v>
      </c>
      <c r="B368" s="6" t="s">
        <v>16</v>
      </c>
      <c r="C368" s="6" t="s">
        <v>660</v>
      </c>
      <c r="D368" s="6" t="s">
        <v>661</v>
      </c>
      <c r="E368" s="6" t="s">
        <v>662</v>
      </c>
      <c r="F368" s="4" t="str">
        <f>HYPERLINK("https://drive.google.com/file/d/1IT_bMxYIv3Iy9AkcRdqzBq8ZOKK5H1Tz/view?usp=drivesdk","आलोक श्रीवास्तव, कानपुर देहात")</f>
        <v>आलोक श्रीवास्तव, कानपुर देहात</v>
      </c>
    </row>
    <row r="369" spans="1:6" ht="14.25" x14ac:dyDescent="0.2">
      <c r="A369" s="6" t="s">
        <v>717</v>
      </c>
      <c r="B369" s="6" t="s">
        <v>16</v>
      </c>
      <c r="C369" s="6" t="s">
        <v>718</v>
      </c>
      <c r="D369" s="6" t="s">
        <v>719</v>
      </c>
      <c r="E369" s="6" t="s">
        <v>662</v>
      </c>
      <c r="F369" s="4" t="str">
        <f>HYPERLINK("https://drive.google.com/file/d/1r-MhtyLLwBc_pdADO0x5yvxMlnd7fpEa/view?usp=drivesdk","अंकुर पुरवार, कानपुर देहात")</f>
        <v>अंकुर पुरवार, कानपुर देहात</v>
      </c>
    </row>
    <row r="370" spans="1:6" ht="14.25" x14ac:dyDescent="0.2">
      <c r="A370" s="6" t="s">
        <v>720</v>
      </c>
      <c r="B370" s="6" t="s">
        <v>7</v>
      </c>
      <c r="C370" s="6" t="s">
        <v>721</v>
      </c>
      <c r="D370" s="6" t="s">
        <v>719</v>
      </c>
      <c r="E370" s="6" t="s">
        <v>662</v>
      </c>
      <c r="F370" s="4" t="str">
        <f>HYPERLINK("https://drive.google.com/file/d/1yqFBIcyA0EsrVmuwnbAK0TVjF2SpTdjQ/view?usp=drivesdk","अंशू, कानपुर देहात")</f>
        <v>अंशू, कानपुर देहात</v>
      </c>
    </row>
    <row r="371" spans="1:6" ht="14.25" x14ac:dyDescent="0.2">
      <c r="A371" s="6" t="s">
        <v>653</v>
      </c>
      <c r="B371" s="6" t="s">
        <v>16</v>
      </c>
      <c r="C371" s="6" t="s">
        <v>722</v>
      </c>
      <c r="D371" s="6" t="s">
        <v>719</v>
      </c>
      <c r="E371" s="6" t="s">
        <v>662</v>
      </c>
      <c r="F371" s="4" t="str">
        <f>HYPERLINK("https://drive.google.com/file/d/1APUaq3Z-mxF2S84eC8qMReFnAF0xknOp/view?usp=drivesdk","मोहित कुमार, कानपुर देहात")</f>
        <v>मोहित कुमार, कानपुर देहात</v>
      </c>
    </row>
    <row r="372" spans="1:6" ht="14.25" x14ac:dyDescent="0.2">
      <c r="A372" s="6" t="s">
        <v>723</v>
      </c>
      <c r="B372" s="6" t="s">
        <v>16</v>
      </c>
      <c r="C372" s="6" t="s">
        <v>724</v>
      </c>
      <c r="D372" s="6" t="s">
        <v>725</v>
      </c>
      <c r="E372" s="6" t="s">
        <v>662</v>
      </c>
      <c r="F372" s="4" t="str">
        <f>HYPERLINK("https://drive.google.com/file/d/1JNVeQzMjUbToYl1S6BlstBzf6Kmukz2r/view?usp=drivesdk","राम खिलावन, कानपुर देहात")</f>
        <v>राम खिलावन, कानपुर देहात</v>
      </c>
    </row>
    <row r="373" spans="1:6" ht="14.25" x14ac:dyDescent="0.2">
      <c r="A373" s="6" t="s">
        <v>726</v>
      </c>
      <c r="B373" s="6" t="s">
        <v>16</v>
      </c>
      <c r="C373" s="6" t="s">
        <v>727</v>
      </c>
      <c r="D373" s="6" t="s">
        <v>719</v>
      </c>
      <c r="E373" s="6" t="s">
        <v>662</v>
      </c>
      <c r="F373" s="4" t="str">
        <f>HYPERLINK("https://drive.google.com/file/d/18xZ34vTj5u8mNzAz82J0VIgxq1OB593U/view?usp=drivesdk","मो. शारिक, कानपुर देहात")</f>
        <v>मो. शारिक, कानपुर देहात</v>
      </c>
    </row>
    <row r="374" spans="1:6" ht="14.25" x14ac:dyDescent="0.2">
      <c r="A374" s="6" t="s">
        <v>728</v>
      </c>
      <c r="B374" s="6" t="s">
        <v>16</v>
      </c>
      <c r="C374" s="6" t="s">
        <v>729</v>
      </c>
      <c r="D374" s="6" t="s">
        <v>730</v>
      </c>
      <c r="E374" s="6" t="s">
        <v>662</v>
      </c>
      <c r="F374" s="4" t="str">
        <f>HYPERLINK("https://drive.google.com/file/d/12WUapyABZasHZnwgzESk4g-YRmh0xuc6/view?usp=drivesdk","पुरुषोत्तम चतुर्वेदी, कानपुर देहात")</f>
        <v>पुरुषोत्तम चतुर्वेदी, कानपुर देहात</v>
      </c>
    </row>
    <row r="375" spans="1:6" ht="14.25" x14ac:dyDescent="0.2">
      <c r="A375" s="6" t="s">
        <v>897</v>
      </c>
      <c r="B375" s="6" t="s">
        <v>16</v>
      </c>
      <c r="C375" s="6" t="s">
        <v>898</v>
      </c>
      <c r="D375" s="6" t="s">
        <v>899</v>
      </c>
      <c r="E375" s="6" t="s">
        <v>662</v>
      </c>
      <c r="F375" s="4" t="str">
        <f>HYPERLINK("https://drive.google.com/file/d/1652_6eI4SoHcP68d00wEp_7nYj95jcQV/view?usp=drivesdk","ARTI YADAV, कानपुर देहात")</f>
        <v>ARTI YADAV, कानपुर देहात</v>
      </c>
    </row>
    <row r="376" spans="1:6" ht="14.25" x14ac:dyDescent="0.2">
      <c r="A376" s="6" t="s">
        <v>1378</v>
      </c>
      <c r="B376" s="6" t="s">
        <v>16</v>
      </c>
      <c r="C376" s="6" t="s">
        <v>1379</v>
      </c>
      <c r="D376" s="6" t="s">
        <v>1380</v>
      </c>
      <c r="E376" s="6" t="s">
        <v>662</v>
      </c>
      <c r="F376" s="4" t="str">
        <f>HYPERLINK("https://drive.google.com/file/d/1BFawaial8846zNJGFW9oXwLmsvInFJSL/view?usp=drivesdk","गरिमा सिंह चंदेल, कानपुर देहात")</f>
        <v>गरिमा सिंह चंदेल, कानपुर देहात</v>
      </c>
    </row>
    <row r="377" spans="1:6" ht="14.25" x14ac:dyDescent="0.2">
      <c r="A377" s="6" t="s">
        <v>1381</v>
      </c>
      <c r="B377" s="6" t="s">
        <v>16</v>
      </c>
      <c r="C377" s="6" t="s">
        <v>1382</v>
      </c>
      <c r="D377" s="6" t="s">
        <v>1383</v>
      </c>
      <c r="E377" s="6" t="s">
        <v>662</v>
      </c>
      <c r="F377" s="4" t="str">
        <f>HYPERLINK("https://drive.google.com/file/d/1WrADGzxWNe4CHCPBVyR1FtCnlh2yjNaA/view?usp=drivesdk","Pooja kamal, कानपुर देहात")</f>
        <v>Pooja kamal, कानपुर देहात</v>
      </c>
    </row>
    <row r="378" spans="1:6" ht="14.25" x14ac:dyDescent="0.2">
      <c r="A378" s="6" t="s">
        <v>1387</v>
      </c>
      <c r="B378" s="6" t="s">
        <v>16</v>
      </c>
      <c r="C378" s="6" t="s">
        <v>1388</v>
      </c>
      <c r="D378" s="6" t="s">
        <v>1380</v>
      </c>
      <c r="E378" s="6" t="s">
        <v>662</v>
      </c>
      <c r="F378" s="4" t="str">
        <f>HYPERLINK("https://drive.google.com/file/d/1taqXK4ebi3Dfns6LnhCiJFk2oMcDFTVg/view?usp=drivesdk","कंचन विश्वकर्मा, कानपुर देहात")</f>
        <v>कंचन विश्वकर्मा, कानपुर देहात</v>
      </c>
    </row>
    <row r="379" spans="1:6" ht="14.25" x14ac:dyDescent="0.2">
      <c r="A379" s="6" t="s">
        <v>1565</v>
      </c>
      <c r="B379" s="6" t="s">
        <v>16</v>
      </c>
      <c r="C379" s="6" t="s">
        <v>1566</v>
      </c>
      <c r="D379" s="6" t="s">
        <v>1567</v>
      </c>
      <c r="E379" s="6" t="s">
        <v>662</v>
      </c>
      <c r="F379" s="4" t="str">
        <f>HYPERLINK("https://drive.google.com/file/d/1XryMfJvxgkEwL6zewgp8WmNGGwQXGr-_/view?usp=drivesdk","Gaurav Kumar, कानपुर देहात")</f>
        <v>Gaurav Kumar, कानपुर देहात</v>
      </c>
    </row>
    <row r="380" spans="1:6" ht="14.25" x14ac:dyDescent="0.2">
      <c r="A380" s="6" t="s">
        <v>1565</v>
      </c>
      <c r="B380" s="6" t="s">
        <v>16</v>
      </c>
      <c r="C380" s="6" t="s">
        <v>1566</v>
      </c>
      <c r="D380" s="6" t="s">
        <v>1567</v>
      </c>
      <c r="E380" s="6" t="s">
        <v>662</v>
      </c>
      <c r="F380" s="4" t="str">
        <f>HYPERLINK("https://drive.google.com/file/d/1hJRlazW0Rtn7zC5RmVtriJiigLEqXKOj/view?usp=drivesdk","Gaurav Kumar, कानपुर देहात")</f>
        <v>Gaurav Kumar, कानपुर देहात</v>
      </c>
    </row>
    <row r="381" spans="1:6" ht="14.25" x14ac:dyDescent="0.2">
      <c r="A381" s="6" t="s">
        <v>1729</v>
      </c>
      <c r="B381" s="6" t="s">
        <v>16</v>
      </c>
      <c r="C381" s="6" t="s">
        <v>1730</v>
      </c>
      <c r="D381" s="6" t="s">
        <v>1380</v>
      </c>
      <c r="E381" s="6" t="s">
        <v>662</v>
      </c>
      <c r="F381" s="4" t="str">
        <f>HYPERLINK("https://drive.google.com/file/d/1o_uuRVPG_Is2ZYarPFNs7pNQm5a2FDX-/view?usp=drivesdk","कृष्ण बिहारी अग्निहोत्री, कानपुर देहात")</f>
        <v>कृष्ण बिहारी अग्निहोत्री, कानपुर देहात</v>
      </c>
    </row>
    <row r="382" spans="1:6" ht="14.25" x14ac:dyDescent="0.2">
      <c r="A382" s="6" t="s">
        <v>1899</v>
      </c>
      <c r="B382" s="6" t="s">
        <v>16</v>
      </c>
      <c r="C382" s="6" t="s">
        <v>1900</v>
      </c>
      <c r="D382" s="6" t="s">
        <v>1901</v>
      </c>
      <c r="E382" s="6" t="s">
        <v>662</v>
      </c>
      <c r="F382" s="4" t="str">
        <f>HYPERLINK("https://drive.google.com/file/d/1mhy1EMLjm-lH5ymsVfAn9AMdMiL2CCbS/view?usp=drivesdk","Dharmendra Kumar, कानपुर देहात")</f>
        <v>Dharmendra Kumar, कानपुर देहात</v>
      </c>
    </row>
    <row r="383" spans="1:6" ht="14.25" x14ac:dyDescent="0.2">
      <c r="A383" s="6" t="s">
        <v>2081</v>
      </c>
      <c r="B383" s="6" t="s">
        <v>16</v>
      </c>
      <c r="C383" s="6" t="s">
        <v>2082</v>
      </c>
      <c r="D383" s="6" t="s">
        <v>2083</v>
      </c>
      <c r="E383" s="6" t="s">
        <v>662</v>
      </c>
      <c r="F383" s="4" t="str">
        <f>HYPERLINK("https://drive.google.com/file/d/1HzUp0E8SHYkwai6-tbBRwEEjQDjtoQBM/view?usp=drivesdk","Nivedita Srivastava, कानपुर देहात")</f>
        <v>Nivedita Srivastava, कानपुर देहात</v>
      </c>
    </row>
    <row r="384" spans="1:6" ht="14.25" x14ac:dyDescent="0.2">
      <c r="A384" s="6" t="s">
        <v>2081</v>
      </c>
      <c r="B384" s="6" t="s">
        <v>16</v>
      </c>
      <c r="C384" s="6" t="s">
        <v>2084</v>
      </c>
      <c r="D384" s="6" t="s">
        <v>2083</v>
      </c>
      <c r="E384" s="6" t="s">
        <v>662</v>
      </c>
      <c r="F384" s="4" t="str">
        <f>HYPERLINK("https://drive.google.com/file/d/1JhUdJfsTCL4sSMdZ0Oyb9Ki1HNyLu5EX/view?usp=drivesdk","Nivedita Srivastava, कानपुर देहात")</f>
        <v>Nivedita Srivastava, कानपुर देहात</v>
      </c>
    </row>
    <row r="385" spans="1:6" ht="14.25" x14ac:dyDescent="0.2">
      <c r="A385" s="6" t="s">
        <v>2310</v>
      </c>
      <c r="B385" s="6" t="s">
        <v>16</v>
      </c>
      <c r="C385" s="6" t="s">
        <v>2311</v>
      </c>
      <c r="D385" s="6" t="s">
        <v>1380</v>
      </c>
      <c r="E385" s="6" t="s">
        <v>662</v>
      </c>
      <c r="F385" s="4" t="str">
        <f>HYPERLINK("https://drive.google.com/file/d/1SwopjtKTAer7BT0lTUguEg65pCfarW9i/view?usp=drivesdk","राजनाथ द्विवेदी, कानपुर देहात")</f>
        <v>राजनाथ द्विवेदी, कानपुर देहात</v>
      </c>
    </row>
    <row r="386" spans="1:6" ht="14.25" x14ac:dyDescent="0.2">
      <c r="A386" s="6" t="s">
        <v>504</v>
      </c>
      <c r="B386" s="6" t="s">
        <v>16</v>
      </c>
      <c r="C386" s="6" t="s">
        <v>2370</v>
      </c>
      <c r="D386" s="6" t="s">
        <v>1380</v>
      </c>
      <c r="E386" s="6" t="s">
        <v>662</v>
      </c>
      <c r="F386" s="4" t="str">
        <f>HYPERLINK("https://drive.google.com/file/d/1NExR4WwKqyhX7fcNci0j7YWHxMPHrrbg/view?usp=drivesdk","रश्मि, कानपुर देहात")</f>
        <v>रश्मि, कानपुर देहात</v>
      </c>
    </row>
    <row r="387" spans="1:6" ht="14.25" x14ac:dyDescent="0.2">
      <c r="A387" s="6" t="s">
        <v>2997</v>
      </c>
      <c r="B387" s="6" t="s">
        <v>16</v>
      </c>
      <c r="C387" s="6" t="s">
        <v>2998</v>
      </c>
      <c r="D387" s="6" t="s">
        <v>2999</v>
      </c>
      <c r="E387" s="6" t="s">
        <v>662</v>
      </c>
      <c r="F387" s="4" t="str">
        <f>HYPERLINK("https://drive.google.com/file/d/1_H4hvkpYIM7Cy8Q-Ct0yRfZipsTQTzWx/view?usp=drivesdk","SWETA MISRA, कानपुर देहात")</f>
        <v>SWETA MISRA, कानपुर देहात</v>
      </c>
    </row>
    <row r="388" spans="1:6" ht="14.25" x14ac:dyDescent="0.2">
      <c r="A388" s="6" t="s">
        <v>131</v>
      </c>
      <c r="B388" s="6" t="s">
        <v>16</v>
      </c>
      <c r="C388" s="6" t="s">
        <v>132</v>
      </c>
      <c r="D388" s="6" t="s">
        <v>133</v>
      </c>
      <c r="E388" s="6" t="s">
        <v>134</v>
      </c>
      <c r="F388" s="4" t="str">
        <f>HYPERLINK("https://drive.google.com/file/d/1RnnGQzgHTSBRUoSFGHx4J3_Jo6xftkGE/view?usp=drivesdk","Sudha Singh, कानपुर नगर")</f>
        <v>Sudha Singh, कानपुर नगर</v>
      </c>
    </row>
    <row r="389" spans="1:6" ht="14.25" x14ac:dyDescent="0.2">
      <c r="A389" s="6" t="s">
        <v>570</v>
      </c>
      <c r="B389" s="6" t="s">
        <v>16</v>
      </c>
      <c r="C389" s="6" t="s">
        <v>571</v>
      </c>
      <c r="D389" s="6" t="s">
        <v>572</v>
      </c>
      <c r="E389" s="6" t="s">
        <v>134</v>
      </c>
      <c r="F389" s="4" t="str">
        <f>HYPERLINK("https://drive.google.com/file/d/1jnQkdjSbFLrwNwDRCXJhO1afEwq929AG/view?usp=drivesdk","अन्जनी अग्रवाल, कानपुर नगर")</f>
        <v>अन्जनी अग्रवाल, कानपुर नगर</v>
      </c>
    </row>
    <row r="390" spans="1:6" ht="14.25" x14ac:dyDescent="0.2">
      <c r="A390" s="6" t="s">
        <v>870</v>
      </c>
      <c r="B390" s="6" t="s">
        <v>16</v>
      </c>
      <c r="C390" s="6" t="s">
        <v>871</v>
      </c>
      <c r="D390" s="6" t="s">
        <v>872</v>
      </c>
      <c r="E390" s="6" t="s">
        <v>134</v>
      </c>
      <c r="F390" s="4" t="str">
        <f>HYPERLINK("https://drive.google.com/file/d/16BFoYQ2ZoKNAlcVltZiUFbczBjA5rJV0/view?usp=drivesdk","अर्चना वर्मा, कानपुर नगर")</f>
        <v>अर्चना वर्मा, कानपुर नगर</v>
      </c>
    </row>
    <row r="391" spans="1:6" ht="14.25" x14ac:dyDescent="0.2">
      <c r="A391" s="6" t="s">
        <v>873</v>
      </c>
      <c r="B391" s="6" t="s">
        <v>16</v>
      </c>
      <c r="C391" s="6" t="s">
        <v>874</v>
      </c>
      <c r="D391" s="6" t="s">
        <v>875</v>
      </c>
      <c r="E391" s="6" t="s">
        <v>134</v>
      </c>
      <c r="F391" s="4" t="str">
        <f>HYPERLINK("https://drive.google.com/file/d/1DY8dw_yDalLb-6lqyhkhgv2QaaIV82dB/view?usp=drivesdk","Archna Varma, कानपुर नगर")</f>
        <v>Archna Varma, कानपुर नगर</v>
      </c>
    </row>
    <row r="392" spans="1:6" ht="14.25" x14ac:dyDescent="0.2">
      <c r="A392" s="6" t="s">
        <v>1060</v>
      </c>
      <c r="B392" s="6" t="s">
        <v>7</v>
      </c>
      <c r="C392" s="6" t="s">
        <v>1061</v>
      </c>
      <c r="D392" s="6" t="s">
        <v>225</v>
      </c>
      <c r="E392" s="6" t="s">
        <v>134</v>
      </c>
      <c r="F392" s="4" t="str">
        <f>HYPERLINK("https://drive.google.com/file/d/1S10qJpP3-qoxQ6uV9QNIPcS-nHQHGElh/view?usp=drivesdk","सम्यक गम्भीर, कानपुर नगर")</f>
        <v>सम्यक गम्भीर, कानपुर नगर</v>
      </c>
    </row>
    <row r="393" spans="1:6" ht="14.25" x14ac:dyDescent="0.2">
      <c r="A393" s="6" t="s">
        <v>1674</v>
      </c>
      <c r="B393" s="6" t="s">
        <v>16</v>
      </c>
      <c r="C393" s="6" t="s">
        <v>1675</v>
      </c>
      <c r="D393" s="6" t="s">
        <v>1676</v>
      </c>
      <c r="E393" s="6" t="s">
        <v>134</v>
      </c>
      <c r="F393" s="4" t="str">
        <f>HYPERLINK("https://drive.google.com/file/d/1WLwSC0hm0jkb2ZqW4m3X2fz6wSiOHZfm/view?usp=drivesdk","डा. कामायनी शर्मा, कानपुर नगर")</f>
        <v>डा. कामायनी शर्मा, कानपुर नगर</v>
      </c>
    </row>
    <row r="394" spans="1:6" ht="14.25" x14ac:dyDescent="0.2">
      <c r="A394" s="6" t="s">
        <v>2173</v>
      </c>
      <c r="B394" s="6" t="s">
        <v>16</v>
      </c>
      <c r="C394" s="6" t="s">
        <v>2174</v>
      </c>
      <c r="D394" s="6" t="s">
        <v>2175</v>
      </c>
      <c r="E394" s="6" t="s">
        <v>134</v>
      </c>
      <c r="F394" s="4" t="str">
        <f>HYPERLINK("https://drive.google.com/file/d/10Haipff9bERrdrSKtaoCubNa-Pgo0cUm/view?usp=drivesdk","PRAMOD KUMAR, कानपुर नगर")</f>
        <v>PRAMOD KUMAR, कानपुर नगर</v>
      </c>
    </row>
    <row r="395" spans="1:6" ht="14.25" x14ac:dyDescent="0.2">
      <c r="A395" s="6" t="s">
        <v>2216</v>
      </c>
      <c r="B395" s="6" t="s">
        <v>16</v>
      </c>
      <c r="C395" s="6" t="s">
        <v>2217</v>
      </c>
      <c r="D395" s="6" t="s">
        <v>2218</v>
      </c>
      <c r="E395" s="6" t="s">
        <v>134</v>
      </c>
      <c r="F395" s="4" t="str">
        <f>HYPERLINK("https://drive.google.com/file/d/123mptdEp-VwHuyzXfVgQwHT8Wy0LRWwe/view?usp=drivesdk","Prem Lata Sankhwar, कानपुर नगर")</f>
        <v>Prem Lata Sankhwar, कानपुर नगर</v>
      </c>
    </row>
    <row r="396" spans="1:6" ht="14.25" x14ac:dyDescent="0.2">
      <c r="A396" s="6" t="s">
        <v>2258</v>
      </c>
      <c r="B396" s="6" t="s">
        <v>16</v>
      </c>
      <c r="C396" s="6" t="s">
        <v>2259</v>
      </c>
      <c r="D396" s="6" t="s">
        <v>2260</v>
      </c>
      <c r="E396" s="6" t="s">
        <v>134</v>
      </c>
      <c r="F396" s="4" t="str">
        <f>HYPERLINK("https://drive.google.com/file/d/1ToKjrxUbLDOfR0M-iJhNLblVDX5PSbLl/view?usp=drivesdk","प्रियंका तिवारी, कानपुर नगर")</f>
        <v>प्रियंका तिवारी, कानपुर नगर</v>
      </c>
    </row>
    <row r="397" spans="1:6" ht="14.25" x14ac:dyDescent="0.2">
      <c r="A397" s="6" t="s">
        <v>2261</v>
      </c>
      <c r="B397" s="6" t="s">
        <v>140</v>
      </c>
      <c r="C397" s="6" t="s">
        <v>2259</v>
      </c>
      <c r="D397" s="6" t="s">
        <v>2260</v>
      </c>
      <c r="E397" s="6" t="s">
        <v>134</v>
      </c>
      <c r="F397" s="4" t="str">
        <f>HYPERLINK("https://drive.google.com/file/d/1d-PVTTeppc35OjvBOLVT_4h1WnZVasLV/view?usp=drivesdk","ओम शंकर, कानपुर नगर")</f>
        <v>ओम शंकर, कानपुर नगर</v>
      </c>
    </row>
    <row r="398" spans="1:6" ht="14.25" x14ac:dyDescent="0.2">
      <c r="A398" s="6" t="s">
        <v>1276</v>
      </c>
      <c r="B398" s="6" t="s">
        <v>7</v>
      </c>
      <c r="C398" s="6" t="s">
        <v>1277</v>
      </c>
      <c r="D398" s="6" t="s">
        <v>1278</v>
      </c>
      <c r="E398" s="6" t="s">
        <v>1278</v>
      </c>
      <c r="F398" s="4" t="str">
        <f>HYPERLINK("https://drive.google.com/file/d/1eyl7QkFSOW1EJIQjTl1fdFt9t7dvIS4Y/view?usp=drivesdk","कु. विशाखा, कासगंज")</f>
        <v>कु. विशाखा, कासगंज</v>
      </c>
    </row>
    <row r="399" spans="1:6" ht="14.25" x14ac:dyDescent="0.2">
      <c r="A399" s="6" t="s">
        <v>1279</v>
      </c>
      <c r="B399" s="6" t="s">
        <v>7</v>
      </c>
      <c r="C399" s="6" t="s">
        <v>1277</v>
      </c>
      <c r="D399" s="6" t="s">
        <v>1278</v>
      </c>
      <c r="E399" s="6" t="s">
        <v>1278</v>
      </c>
      <c r="F399" s="4" t="str">
        <f>HYPERLINK("https://drive.google.com/file/d/1lvDJMF7HOGVHzNX3vnRiFgTjxJx0D440/view?usp=drivesdk","कु. महक, कासगंज")</f>
        <v>कु. महक, कासगंज</v>
      </c>
    </row>
    <row r="400" spans="1:6" ht="14.25" x14ac:dyDescent="0.2">
      <c r="A400" s="6" t="s">
        <v>1280</v>
      </c>
      <c r="B400" s="6" t="s">
        <v>7</v>
      </c>
      <c r="C400" s="6" t="s">
        <v>1277</v>
      </c>
      <c r="D400" s="6" t="s">
        <v>1278</v>
      </c>
      <c r="E400" s="6" t="s">
        <v>1278</v>
      </c>
      <c r="F400" s="4" t="str">
        <f>HYPERLINK("https://drive.google.com/file/d/1WKn-aSZMFapRnIy_YVtn5eQm0BDFGADP/view?usp=drivesdk","कु. लक्ष्मी, कासगंज")</f>
        <v>कु. लक्ष्मी, कासगंज</v>
      </c>
    </row>
    <row r="401" spans="1:6" ht="14.25" x14ac:dyDescent="0.2">
      <c r="A401" s="6" t="s">
        <v>1281</v>
      </c>
      <c r="B401" s="6" t="s">
        <v>16</v>
      </c>
      <c r="C401" s="6" t="s">
        <v>1277</v>
      </c>
      <c r="D401" s="6" t="s">
        <v>1278</v>
      </c>
      <c r="E401" s="6" t="s">
        <v>1278</v>
      </c>
      <c r="F401" s="4" t="str">
        <f>HYPERLINK("https://drive.google.com/file/d/1ROdRxnz2N0UXj1SkUB3gU0X3cLRPEjnO/view?usp=drivesdk","बबली राजपूत, कासगंज")</f>
        <v>बबली राजपूत, कासगंज</v>
      </c>
    </row>
    <row r="402" spans="1:6" ht="14.25" x14ac:dyDescent="0.2">
      <c r="A402" s="6" t="s">
        <v>1282</v>
      </c>
      <c r="B402" s="6" t="s">
        <v>16</v>
      </c>
      <c r="C402" s="6" t="s">
        <v>1277</v>
      </c>
      <c r="D402" s="6" t="s">
        <v>1278</v>
      </c>
      <c r="E402" s="6" t="s">
        <v>1278</v>
      </c>
      <c r="F402" s="4" t="str">
        <f>HYPERLINK("https://drive.google.com/file/d/1GF_UVfc9uRJPX6hFLrf8EefYxe_Y61Uj/view?usp=drivesdk","कु.सीमा, कासगंज")</f>
        <v>कु.सीमा, कासगंज</v>
      </c>
    </row>
    <row r="403" spans="1:6" ht="14.25" x14ac:dyDescent="0.2">
      <c r="A403" s="6" t="s">
        <v>1283</v>
      </c>
      <c r="B403" s="6" t="s">
        <v>7</v>
      </c>
      <c r="C403" s="6" t="s">
        <v>1277</v>
      </c>
      <c r="D403" s="6" t="s">
        <v>1284</v>
      </c>
      <c r="E403" s="6" t="s">
        <v>1278</v>
      </c>
      <c r="F403" s="4" t="str">
        <f>HYPERLINK("https://drive.google.com/file/d/1KfBwglg0JzXLTY9We_RepI_xwzHYRB6f/view?usp=drivesdk","कु. भावना, कासगंज")</f>
        <v>कु. भावना, कासगंज</v>
      </c>
    </row>
    <row r="404" spans="1:6" ht="14.25" x14ac:dyDescent="0.2">
      <c r="A404" s="6" t="s">
        <v>1285</v>
      </c>
      <c r="B404" s="6" t="s">
        <v>7</v>
      </c>
      <c r="C404" s="6" t="s">
        <v>1277</v>
      </c>
      <c r="D404" s="6" t="s">
        <v>1278</v>
      </c>
      <c r="E404" s="6" t="s">
        <v>1278</v>
      </c>
      <c r="F404" s="4" t="str">
        <f>HYPERLINK("https://drive.google.com/file/d/1ky8csZz9LyisKfDtzKCOzSAwiNAcHQDW/view?usp=drivesdk","नसरीन, कासगंज")</f>
        <v>नसरीन, कासगंज</v>
      </c>
    </row>
    <row r="405" spans="1:6" ht="14.25" x14ac:dyDescent="0.2">
      <c r="A405" s="6" t="s">
        <v>1286</v>
      </c>
      <c r="B405" s="6" t="s">
        <v>16</v>
      </c>
      <c r="C405" s="6" t="s">
        <v>1277</v>
      </c>
      <c r="D405" s="6" t="s">
        <v>1284</v>
      </c>
      <c r="E405" s="6" t="s">
        <v>1278</v>
      </c>
      <c r="F405" s="4" t="str">
        <f>HYPERLINK("https://drive.google.com/file/d/1tMCf26vjNgD3vw1NegmY8qbMjL1-qXtW/view?usp=drivesdk","नीलिमा शर्मा, कासगंज")</f>
        <v>नीलिमा शर्मा, कासगंज</v>
      </c>
    </row>
    <row r="406" spans="1:6" ht="14.25" x14ac:dyDescent="0.2">
      <c r="A406" s="6" t="s">
        <v>1287</v>
      </c>
      <c r="B406" s="6" t="s">
        <v>16</v>
      </c>
      <c r="C406" s="6" t="s">
        <v>1277</v>
      </c>
      <c r="D406" s="6" t="s">
        <v>1278</v>
      </c>
      <c r="E406" s="6" t="s">
        <v>1278</v>
      </c>
      <c r="F406" s="4" t="str">
        <f>HYPERLINK("https://drive.google.com/file/d/1eR8FK8W5CvbxFYCXpvMiqOfQlsnjXoka/view?usp=drivesdk","प्रवीणा दीक्षित, कासगंज")</f>
        <v>प्रवीणा दीक्षित, कासगंज</v>
      </c>
    </row>
    <row r="407" spans="1:6" ht="14.25" x14ac:dyDescent="0.2">
      <c r="A407" s="6" t="s">
        <v>1288</v>
      </c>
      <c r="B407" s="6" t="s">
        <v>16</v>
      </c>
      <c r="C407" s="6" t="s">
        <v>1277</v>
      </c>
      <c r="D407" s="6" t="s">
        <v>1278</v>
      </c>
      <c r="E407" s="6" t="s">
        <v>1278</v>
      </c>
      <c r="F407" s="4" t="str">
        <f>HYPERLINK("https://drive.google.com/file/d/1dd2EocqTK7GQQJae3vI0WrzvX8yU7Jv_/view?usp=drivesdk","कु.शिवानी, कासगंज")</f>
        <v>कु.शिवानी, कासगंज</v>
      </c>
    </row>
    <row r="408" spans="1:6" ht="14.25" x14ac:dyDescent="0.2">
      <c r="A408" s="6" t="s">
        <v>1289</v>
      </c>
      <c r="B408" s="6" t="s">
        <v>7</v>
      </c>
      <c r="C408" s="6" t="s">
        <v>1277</v>
      </c>
      <c r="D408" s="6" t="s">
        <v>1278</v>
      </c>
      <c r="E408" s="6" t="s">
        <v>1278</v>
      </c>
      <c r="F408" s="4" t="str">
        <f>HYPERLINK("https://drive.google.com/file/d/1-FBRdan29coj2-DlaQRGJs28bl8-_1on/view?usp=drivesdk","कु. गिरजा, कासगंज")</f>
        <v>कु. गिरजा, कासगंज</v>
      </c>
    </row>
    <row r="409" spans="1:6" ht="14.25" x14ac:dyDescent="0.2">
      <c r="A409" s="6" t="s">
        <v>1290</v>
      </c>
      <c r="B409" s="6" t="s">
        <v>7</v>
      </c>
      <c r="C409" s="6" t="s">
        <v>1277</v>
      </c>
      <c r="D409" s="6" t="s">
        <v>1278</v>
      </c>
      <c r="E409" s="6" t="s">
        <v>1278</v>
      </c>
      <c r="F409" s="4" t="str">
        <f>HYPERLINK("https://drive.google.com/file/d/1ciMhB5w33AAzcN5LU2RUEHMfAv9mIXVW/view?usp=drivesdk","कु. काजल, कासगंज")</f>
        <v>कु. काजल, कासगंज</v>
      </c>
    </row>
    <row r="410" spans="1:6" ht="14.25" x14ac:dyDescent="0.2">
      <c r="A410" s="6" t="s">
        <v>1291</v>
      </c>
      <c r="B410" s="6" t="s">
        <v>281</v>
      </c>
      <c r="C410" s="6" t="s">
        <v>1292</v>
      </c>
      <c r="D410" s="6" t="s">
        <v>1278</v>
      </c>
      <c r="E410" s="6" t="s">
        <v>1278</v>
      </c>
      <c r="F410" s="4" t="str">
        <f>HYPERLINK("https://drive.google.com/file/d/1ENSnKk569Y5K3nzTZT0uODmzyCqDzQkq/view?usp=drivesdk","Rekha, कासगंज")</f>
        <v>Rekha, कासगंज</v>
      </c>
    </row>
    <row r="411" spans="1:6" ht="14.25" x14ac:dyDescent="0.2">
      <c r="A411" s="6" t="s">
        <v>11</v>
      </c>
      <c r="B411" s="6" t="s">
        <v>7</v>
      </c>
      <c r="C411" s="6" t="s">
        <v>12</v>
      </c>
      <c r="D411" s="6" t="s">
        <v>13</v>
      </c>
      <c r="E411" s="6" t="s">
        <v>14</v>
      </c>
      <c r="F411" s="4" t="str">
        <f>HYPERLINK("https://drive.google.com/file/d/16iL6YgjdyzofbRM5kmFDD0YfP4Ev3YUC/view?usp=drivesdk","प्रशान्त, कुशीनगर")</f>
        <v>प्रशान्त, कुशीनगर</v>
      </c>
    </row>
    <row r="412" spans="1:6" ht="14.25" x14ac:dyDescent="0.2">
      <c r="A412" s="6" t="s">
        <v>15</v>
      </c>
      <c r="B412" s="6" t="s">
        <v>16</v>
      </c>
      <c r="C412" s="6" t="s">
        <v>17</v>
      </c>
      <c r="D412" s="6" t="s">
        <v>18</v>
      </c>
      <c r="E412" s="6" t="s">
        <v>14</v>
      </c>
      <c r="F412" s="4" t="str">
        <f>HYPERLINK("https://drive.google.com/file/d/1T43jlMGMB9m_A3FBTZHLA1Nfb4NoRoN1/view?usp=drivesdk","मोहम्मद तारिक, कुशीनगर")</f>
        <v>मोहम्मद तारिक, कुशीनगर</v>
      </c>
    </row>
    <row r="413" spans="1:6" ht="14.25" x14ac:dyDescent="0.2">
      <c r="A413" s="6" t="s">
        <v>314</v>
      </c>
      <c r="B413" s="6" t="s">
        <v>16</v>
      </c>
      <c r="C413" s="6" t="s">
        <v>315</v>
      </c>
      <c r="D413" s="6" t="s">
        <v>316</v>
      </c>
      <c r="E413" s="6" t="s">
        <v>14</v>
      </c>
      <c r="F413" s="4" t="str">
        <f>HYPERLINK("https://drive.google.com/file/d/1aIZIe39JfZNPhnqPKSXdwPrqAeHVpHWE/view?usp=drivesdk","अर्चना अरोड़ा, कुशीनगर")</f>
        <v>अर्चना अरोड़ा, कुशीनगर</v>
      </c>
    </row>
    <row r="414" spans="1:6" ht="14.25" x14ac:dyDescent="0.2">
      <c r="A414" s="6" t="s">
        <v>1250</v>
      </c>
      <c r="B414" s="6" t="s">
        <v>16</v>
      </c>
      <c r="C414" s="6" t="s">
        <v>1251</v>
      </c>
      <c r="D414" s="6" t="s">
        <v>13</v>
      </c>
      <c r="E414" s="6" t="s">
        <v>14</v>
      </c>
      <c r="F414" s="4" t="str">
        <f>HYPERLINK("https://drive.google.com/file/d/1aYiJZK9bzts_OtY40yt8Uz-ELCmdBrxZ/view?usp=drivesdk","धर्मेन्द्र कुमार पाण्डेय, कुशीनगर")</f>
        <v>धर्मेन्द्र कुमार पाण्डेय, कुशीनगर</v>
      </c>
    </row>
    <row r="415" spans="1:6" ht="14.25" x14ac:dyDescent="0.2">
      <c r="A415" s="6" t="s">
        <v>2962</v>
      </c>
      <c r="B415" s="6" t="s">
        <v>16</v>
      </c>
      <c r="C415" s="6" t="s">
        <v>2963</v>
      </c>
      <c r="D415" s="6" t="s">
        <v>2964</v>
      </c>
      <c r="E415" s="6" t="s">
        <v>14</v>
      </c>
      <c r="F415" s="4" t="str">
        <f>HYPERLINK("https://drive.google.com/file/d/1E4VJeTzaj2htziJJPXzBlKSs95Sy_L0j/view?usp=drivesdk","सुनील सिंह, कुशीनगर")</f>
        <v>सुनील सिंह, कुशीनगर</v>
      </c>
    </row>
    <row r="416" spans="1:6" ht="14.25" x14ac:dyDescent="0.2">
      <c r="A416" s="6" t="s">
        <v>2980</v>
      </c>
      <c r="B416" s="6" t="s">
        <v>16</v>
      </c>
      <c r="C416" s="6" t="s">
        <v>2981</v>
      </c>
      <c r="D416" s="6" t="s">
        <v>13</v>
      </c>
      <c r="E416" s="6" t="s">
        <v>14</v>
      </c>
      <c r="F416" s="4" t="str">
        <f>HYPERLINK("https://drive.google.com/file/d/1s83izzzf15s8NkLeDHXWy_kfgJp4ujfF/view?usp=drivesdk","SURYA PRATAP, कुशीनगर")</f>
        <v>SURYA PRATAP, कुशीनगर</v>
      </c>
    </row>
    <row r="417" spans="1:6" ht="14.25" x14ac:dyDescent="0.2">
      <c r="A417" s="6" t="s">
        <v>2982</v>
      </c>
      <c r="B417" s="6" t="s">
        <v>7</v>
      </c>
      <c r="C417" s="6" t="s">
        <v>2981</v>
      </c>
      <c r="D417" s="6" t="s">
        <v>13</v>
      </c>
      <c r="E417" s="6" t="s">
        <v>14</v>
      </c>
      <c r="F417" s="4" t="str">
        <f>HYPERLINK("https://drive.google.com/file/d/1NHMPMEXMDy_6YVC2mEwT4XiW8vocwC84/view?usp=drivesdk","VIPIN KUMAR, कुशीनगर")</f>
        <v>VIPIN KUMAR, कुशीनगर</v>
      </c>
    </row>
    <row r="418" spans="1:6" ht="14.25" x14ac:dyDescent="0.2">
      <c r="A418" s="6" t="s">
        <v>2983</v>
      </c>
      <c r="B418" s="6" t="s">
        <v>7</v>
      </c>
      <c r="C418" s="6" t="s">
        <v>12</v>
      </c>
      <c r="D418" s="6" t="s">
        <v>13</v>
      </c>
      <c r="E418" s="6" t="s">
        <v>14</v>
      </c>
      <c r="F418" s="4" t="str">
        <f>HYPERLINK("https://drive.google.com/file/d/10TC7BAovDfZiiKW-5PNrXw543yYBTH1z/view?usp=drivesdk","सीपियन, कुशीनगर")</f>
        <v>सीपियन, कुशीनगर</v>
      </c>
    </row>
    <row r="419" spans="1:6" ht="14.25" x14ac:dyDescent="0.2">
      <c r="A419" s="6" t="s">
        <v>2984</v>
      </c>
      <c r="B419" s="6" t="s">
        <v>7</v>
      </c>
      <c r="C419" s="6" t="s">
        <v>12</v>
      </c>
      <c r="D419" s="6" t="s">
        <v>13</v>
      </c>
      <c r="E419" s="6" t="s">
        <v>14</v>
      </c>
      <c r="F419" s="4" t="str">
        <f>HYPERLINK("https://drive.google.com/file/d/1b-nSpqUig-gJIq2SvE9tKwx_By0Ir8qL/view?usp=drivesdk","रवि प्रताप, कुशीनगर")</f>
        <v>रवि प्रताप, कुशीनगर</v>
      </c>
    </row>
    <row r="420" spans="1:6" ht="14.25" x14ac:dyDescent="0.2">
      <c r="A420" s="6" t="s">
        <v>2985</v>
      </c>
      <c r="B420" s="6" t="s">
        <v>7</v>
      </c>
      <c r="C420" s="6" t="s">
        <v>2986</v>
      </c>
      <c r="D420" s="6" t="s">
        <v>13</v>
      </c>
      <c r="E420" s="6" t="s">
        <v>14</v>
      </c>
      <c r="F420" s="4" t="str">
        <f>HYPERLINK("https://drive.google.com/file/d/1zZr84H_AD3gOFpkepNQw5JlkGuC64H_W/view?usp=drivesdk","राज कुमार, कुशीनगर")</f>
        <v>राज कुमार, कुशीनगर</v>
      </c>
    </row>
    <row r="421" spans="1:6" ht="14.25" x14ac:dyDescent="0.2">
      <c r="A421" s="6" t="s">
        <v>2987</v>
      </c>
      <c r="B421" s="6" t="s">
        <v>7</v>
      </c>
      <c r="C421" s="6" t="s">
        <v>2986</v>
      </c>
      <c r="D421" s="6" t="s">
        <v>13</v>
      </c>
      <c r="E421" s="6" t="s">
        <v>14</v>
      </c>
      <c r="F421" s="4" t="str">
        <f>HYPERLINK("https://drive.google.com/file/d/1C1tc-gzTg_Djhe0jJP8HG6AptEOnXhIF/view?usp=drivesdk","KRISHNA, कुशीनगर")</f>
        <v>KRISHNA, कुशीनगर</v>
      </c>
    </row>
    <row r="422" spans="1:6" ht="14.25" x14ac:dyDescent="0.2">
      <c r="A422" s="6" t="s">
        <v>34</v>
      </c>
      <c r="B422" s="6" t="s">
        <v>16</v>
      </c>
      <c r="C422" s="6" t="s">
        <v>35</v>
      </c>
      <c r="D422" s="6" t="s">
        <v>36</v>
      </c>
      <c r="E422" s="6" t="s">
        <v>37</v>
      </c>
      <c r="F422" s="4" t="str">
        <f>HYPERLINK("https://drive.google.com/file/d/1d4DwmvRHpZDqOCUojfF3NuOYI5e6r53a/view?usp=drivesdk","ऋचा चौधरी, कौशाम्बी")</f>
        <v>ऋचा चौधरी, कौशाम्बी</v>
      </c>
    </row>
    <row r="423" spans="1:6" ht="14.25" x14ac:dyDescent="0.2">
      <c r="A423" s="6" t="s">
        <v>97</v>
      </c>
      <c r="B423" s="6" t="s">
        <v>16</v>
      </c>
      <c r="C423" s="6" t="s">
        <v>98</v>
      </c>
      <c r="D423" s="6" t="s">
        <v>99</v>
      </c>
      <c r="E423" s="6" t="s">
        <v>37</v>
      </c>
      <c r="F423" s="4" t="str">
        <f>HYPERLINK("https://drive.google.com/file/d/1eBpqZzXsh4l4lBXkJpsAgle4XlyQpRKv/view?usp=drivesdk","Garima Sahu, कौशाम्बी")</f>
        <v>Garima Sahu, कौशाम्बी</v>
      </c>
    </row>
    <row r="424" spans="1:6" ht="14.25" x14ac:dyDescent="0.2">
      <c r="A424" s="6" t="s">
        <v>337</v>
      </c>
      <c r="B424" s="6" t="s">
        <v>16</v>
      </c>
      <c r="C424" s="6" t="s">
        <v>338</v>
      </c>
      <c r="D424" s="6" t="s">
        <v>339</v>
      </c>
      <c r="E424" s="6" t="s">
        <v>37</v>
      </c>
      <c r="F424" s="4" t="str">
        <f>HYPERLINK("https://drive.google.com/file/d/1XHy5bfBNTcGozyz0HiojGRyKFzqThBRh/view?usp=drivesdk","Vijay Raj Singh, कौशाम्बी")</f>
        <v>Vijay Raj Singh, कौशाम्बी</v>
      </c>
    </row>
    <row r="425" spans="1:6" ht="14.25" x14ac:dyDescent="0.2">
      <c r="A425" s="6" t="s">
        <v>375</v>
      </c>
      <c r="B425" s="6" t="s">
        <v>16</v>
      </c>
      <c r="C425" s="6" t="s">
        <v>376</v>
      </c>
      <c r="D425" s="6" t="s">
        <v>377</v>
      </c>
      <c r="E425" s="6" t="s">
        <v>37</v>
      </c>
      <c r="F425" s="4" t="str">
        <f>HYPERLINK("https://drive.google.com/file/d/12TjPK0eyqVXnPhLMXOfJP17L3KYvug_D/view?usp=drivesdk","अजय कुमार श्रीवास्तव, कौशाम्बी")</f>
        <v>अजय कुमार श्रीवास्तव, कौशाम्बी</v>
      </c>
    </row>
    <row r="426" spans="1:6" ht="14.25" x14ac:dyDescent="0.2">
      <c r="A426" s="6" t="s">
        <v>464</v>
      </c>
      <c r="B426" s="6" t="s">
        <v>16</v>
      </c>
      <c r="C426" s="6" t="s">
        <v>465</v>
      </c>
      <c r="D426" s="6" t="s">
        <v>466</v>
      </c>
      <c r="E426" s="6" t="s">
        <v>37</v>
      </c>
      <c r="F426" s="4" t="str">
        <f>HYPERLINK("https://drive.google.com/file/d/1WOsplfo4KqXFzWB7wxUUn7k8lr3rHsEE/view?usp=drivesdk","दीपनारायण मिश्र, कौशाम्बी")</f>
        <v>दीपनारायण मिश्र, कौशाम्बी</v>
      </c>
    </row>
    <row r="427" spans="1:6" ht="14.25" x14ac:dyDescent="0.2">
      <c r="A427" s="6" t="s">
        <v>525</v>
      </c>
      <c r="B427" s="6" t="s">
        <v>16</v>
      </c>
      <c r="C427" s="6" t="s">
        <v>526</v>
      </c>
      <c r="D427" s="6" t="s">
        <v>339</v>
      </c>
      <c r="E427" s="6" t="s">
        <v>37</v>
      </c>
      <c r="F427" s="4" t="str">
        <f>HYPERLINK("https://drive.google.com/file/d/1NKiNPVXdk4wsgbs1NAwmhJwMS5SacC4R/view?usp=drivesdk","Bhawana Shukla, कौशाम्बी")</f>
        <v>Bhawana Shukla, कौशाम्बी</v>
      </c>
    </row>
    <row r="428" spans="1:6" ht="14.25" x14ac:dyDescent="0.2">
      <c r="A428" s="6" t="s">
        <v>735</v>
      </c>
      <c r="B428" s="6" t="s">
        <v>16</v>
      </c>
      <c r="C428" s="6" t="s">
        <v>736</v>
      </c>
      <c r="D428" s="6" t="s">
        <v>737</v>
      </c>
      <c r="E428" s="6" t="s">
        <v>37</v>
      </c>
      <c r="F428" s="4" t="str">
        <f>HYPERLINK("https://drive.google.com/file/d/1xCF_eWhsmQam0lSwtjFJsQ63RYJ18RAo/view?usp=drivesdk","Shalini Kushwaha, कौशाम्बी")</f>
        <v>Shalini Kushwaha, कौशाम्बी</v>
      </c>
    </row>
    <row r="429" spans="1:6" ht="14.25" x14ac:dyDescent="0.2">
      <c r="A429" s="6" t="s">
        <v>903</v>
      </c>
      <c r="B429" s="6" t="s">
        <v>16</v>
      </c>
      <c r="C429" s="6" t="s">
        <v>904</v>
      </c>
      <c r="D429" s="6" t="s">
        <v>36</v>
      </c>
      <c r="E429" s="6" t="s">
        <v>37</v>
      </c>
      <c r="F429" s="4" t="str">
        <f>HYPERLINK("https://drive.google.com/file/d/1sINbV_2UMYsj5d9v520TGgXZaw_tDy_1/view?usp=drivesdk","अरुण कुमार, कौशाम्बी")</f>
        <v>अरुण कुमार, कौशाम्बी</v>
      </c>
    </row>
    <row r="430" spans="1:6" ht="14.25" x14ac:dyDescent="0.2">
      <c r="A430" s="6" t="s">
        <v>958</v>
      </c>
      <c r="B430" s="6" t="s">
        <v>16</v>
      </c>
      <c r="C430" s="6" t="s">
        <v>959</v>
      </c>
      <c r="D430" s="6" t="s">
        <v>960</v>
      </c>
      <c r="E430" s="6" t="s">
        <v>37</v>
      </c>
      <c r="F430" s="4" t="str">
        <f>HYPERLINK("https://drive.google.com/file/d/18zLGC8NA1WRJ8arNx3z_v2QQ8dyf_ybl/view?usp=drivesdk","सुमन कुशवाह, कौशाम्बी")</f>
        <v>सुमन कुशवाह, कौशाम्बी</v>
      </c>
    </row>
    <row r="431" spans="1:6" ht="14.25" x14ac:dyDescent="0.2">
      <c r="A431" s="6" t="s">
        <v>1043</v>
      </c>
      <c r="B431" s="6" t="s">
        <v>16</v>
      </c>
      <c r="C431" s="6" t="s">
        <v>1044</v>
      </c>
      <c r="D431" s="6" t="s">
        <v>36</v>
      </c>
      <c r="E431" s="6" t="s">
        <v>37</v>
      </c>
      <c r="F431" s="4" t="str">
        <f>HYPERLINK("https://drive.google.com/file/d/1la4TQ96U9cez_UBFteWK6YbrAWu05Wsn/view?usp=drivesdk","सुचिता कुशवाहा, कौशाम्बी")</f>
        <v>सुचिता कुशवाहा, कौशाम्बी</v>
      </c>
    </row>
    <row r="432" spans="1:6" ht="14.25" x14ac:dyDescent="0.2">
      <c r="A432" s="6" t="s">
        <v>1428</v>
      </c>
      <c r="B432" s="6" t="s">
        <v>16</v>
      </c>
      <c r="C432" s="6" t="s">
        <v>1429</v>
      </c>
      <c r="D432" s="6" t="s">
        <v>1430</v>
      </c>
      <c r="E432" s="6" t="s">
        <v>37</v>
      </c>
      <c r="F432" s="4" t="str">
        <f>HYPERLINK("https://drive.google.com/file/d/1sN93CuMJrnjeBRSuhSNrakWjgDLjF4yC/view?usp=drivesdk","Hareeom Singh, कौशाम्बी")</f>
        <v>Hareeom Singh, कौशाम्बी</v>
      </c>
    </row>
    <row r="433" spans="1:6" ht="14.25" x14ac:dyDescent="0.2">
      <c r="A433" s="6" t="s">
        <v>1544</v>
      </c>
      <c r="B433" s="6" t="s">
        <v>16</v>
      </c>
      <c r="C433" s="6" t="s">
        <v>1545</v>
      </c>
      <c r="D433" s="6" t="s">
        <v>1430</v>
      </c>
      <c r="E433" s="6" t="s">
        <v>37</v>
      </c>
      <c r="F433" s="4" t="str">
        <f>HYPERLINK("https://drive.google.com/file/d/1tY4_alUZuruvx1shuspQ-w2nPwhesTUs/view?usp=drivesdk","Vinod shukla, कौशाम्बी")</f>
        <v>Vinod shukla, कौशाम्बी</v>
      </c>
    </row>
    <row r="434" spans="1:6" ht="14.25" x14ac:dyDescent="0.2">
      <c r="A434" s="6" t="s">
        <v>1739</v>
      </c>
      <c r="B434" s="6" t="s">
        <v>16</v>
      </c>
      <c r="C434" s="6" t="s">
        <v>1740</v>
      </c>
      <c r="D434" s="6" t="s">
        <v>466</v>
      </c>
      <c r="E434" s="6" t="s">
        <v>37</v>
      </c>
      <c r="F434" s="4" t="str">
        <f>HYPERLINK("https://drive.google.com/file/d/1cYo70bkU1gU-DKW7xuVOo8mgpuDuM-tp/view?usp=drivesdk","कुलदीप कुमार, कौशाम्बी")</f>
        <v>कुलदीप कुमार, कौशाम्बी</v>
      </c>
    </row>
    <row r="435" spans="1:6" ht="14.25" x14ac:dyDescent="0.2">
      <c r="A435" s="6" t="s">
        <v>2164</v>
      </c>
      <c r="B435" s="6" t="s">
        <v>16</v>
      </c>
      <c r="C435" s="6" t="s">
        <v>2165</v>
      </c>
      <c r="D435" s="6" t="s">
        <v>2166</v>
      </c>
      <c r="E435" s="6" t="s">
        <v>37</v>
      </c>
      <c r="F435" s="4" t="str">
        <f>HYPERLINK("https://drive.google.com/file/d/1Z0bSItBePM5G0O7PYVMK_LXMV-yhoZiG/view?usp=drivesdk","प्रभात कुमार, कौशाम्बी")</f>
        <v>प्रभात कुमार, कौशाम्बी</v>
      </c>
    </row>
    <row r="436" spans="1:6" ht="14.25" x14ac:dyDescent="0.2">
      <c r="A436" s="6" t="s">
        <v>2233</v>
      </c>
      <c r="B436" s="6" t="s">
        <v>16</v>
      </c>
      <c r="C436" s="6" t="s">
        <v>2234</v>
      </c>
      <c r="D436" s="6" t="s">
        <v>377</v>
      </c>
      <c r="E436" s="6" t="s">
        <v>37</v>
      </c>
      <c r="F436" s="4" t="str">
        <f>HYPERLINK("https://drive.google.com/file/d/14rsCasbx5k9X3RAvxgQ9qO28xxahqQZl/view?usp=drivesdk","Priyadarshini Tiwari, कौशाम्बी")</f>
        <v>Priyadarshini Tiwari, कौशाम्बी</v>
      </c>
    </row>
    <row r="437" spans="1:6" ht="14.25" x14ac:dyDescent="0.2">
      <c r="A437" s="6" t="s">
        <v>2373</v>
      </c>
      <c r="B437" s="6" t="s">
        <v>16</v>
      </c>
      <c r="C437" s="6" t="s">
        <v>2374</v>
      </c>
      <c r="D437" s="6" t="s">
        <v>2375</v>
      </c>
      <c r="E437" s="6" t="s">
        <v>37</v>
      </c>
      <c r="F437" s="4" t="str">
        <f>HYPERLINK("https://drive.google.com/file/d/1J38WOSDjFsu_W5pSSaVwMh_hdZFFa18-/view?usp=drivesdk","Rashmi Tara, कौशाम्बी")</f>
        <v>Rashmi Tara, कौशाम्बी</v>
      </c>
    </row>
    <row r="438" spans="1:6" ht="14.25" x14ac:dyDescent="0.2">
      <c r="A438" s="6" t="s">
        <v>2810</v>
      </c>
      <c r="B438" s="6" t="s">
        <v>16</v>
      </c>
      <c r="C438" s="6" t="s">
        <v>2811</v>
      </c>
      <c r="D438" s="6" t="s">
        <v>99</v>
      </c>
      <c r="E438" s="6" t="s">
        <v>37</v>
      </c>
      <c r="F438" s="4" t="str">
        <f>HYPERLINK("https://drive.google.com/file/d/1aNFph_3vNU63kJUi5QWSqkjNDO9KuO4u/view?usp=drivesdk","Shanti Bhartiya, कौशाम्बी")</f>
        <v>Shanti Bhartiya, कौशाम्बी</v>
      </c>
    </row>
    <row r="439" spans="1:6" ht="14.25" x14ac:dyDescent="0.2">
      <c r="A439" s="6" t="s">
        <v>2812</v>
      </c>
      <c r="B439" s="6" t="s">
        <v>16</v>
      </c>
      <c r="C439" s="6" t="s">
        <v>2811</v>
      </c>
      <c r="D439" s="6" t="s">
        <v>99</v>
      </c>
      <c r="E439" s="6" t="s">
        <v>37</v>
      </c>
      <c r="F439" s="4" t="str">
        <f>HYPERLINK("https://drive.google.com/file/d/12on2NC4n5kGnWr8XinPGn1KWOI2mRKqg/view?usp=drivesdk","Basantlal, कौशाम्बी")</f>
        <v>Basantlal, कौशाम्बी</v>
      </c>
    </row>
    <row r="440" spans="1:6" ht="14.25" x14ac:dyDescent="0.2">
      <c r="A440" s="6" t="s">
        <v>2813</v>
      </c>
      <c r="B440" s="6" t="s">
        <v>16</v>
      </c>
      <c r="C440" s="6" t="s">
        <v>2811</v>
      </c>
      <c r="D440" s="6" t="s">
        <v>99</v>
      </c>
      <c r="E440" s="6" t="s">
        <v>37</v>
      </c>
      <c r="F440" s="4" t="str">
        <f>HYPERLINK("https://drive.google.com/file/d/19jxFOvvfADdgpskrCQdFHshJkstUEw2l/view?usp=drivesdk","Ranjna singh, कौशाम्बी")</f>
        <v>Ranjna singh, कौशाम्बी</v>
      </c>
    </row>
    <row r="441" spans="1:6" ht="14.25" x14ac:dyDescent="0.2">
      <c r="A441" s="6" t="s">
        <v>2814</v>
      </c>
      <c r="B441" s="6" t="s">
        <v>16</v>
      </c>
      <c r="C441" s="6" t="s">
        <v>2811</v>
      </c>
      <c r="D441" s="6" t="s">
        <v>99</v>
      </c>
      <c r="E441" s="6" t="s">
        <v>37</v>
      </c>
      <c r="F441" s="4" t="str">
        <f>HYPERLINK("https://drive.google.com/file/d/1qkPgMt25X5VGZKEpWYvPZ-wy7scqL8DZ/view?usp=drivesdk","Dhananjai Yadav, कौशाम्बी")</f>
        <v>Dhananjai Yadav, कौशाम्बी</v>
      </c>
    </row>
    <row r="442" spans="1:6" ht="14.25" x14ac:dyDescent="0.2">
      <c r="A442" s="6" t="s">
        <v>2845</v>
      </c>
      <c r="B442" s="6" t="s">
        <v>16</v>
      </c>
      <c r="C442" s="6" t="s">
        <v>2846</v>
      </c>
      <c r="D442" s="6" t="s">
        <v>2847</v>
      </c>
      <c r="E442" s="6" t="s">
        <v>37</v>
      </c>
      <c r="F442" s="4" t="str">
        <f>HYPERLINK("https://drive.google.com/file/d/1-H41Qb1wr7daUQIGCVN0JprT0hZ1My2n/view?usp=drivesdk","Shreya dwivedi, कौशाम्बी")</f>
        <v>Shreya dwivedi, कौशाम्बी</v>
      </c>
    </row>
    <row r="443" spans="1:6" ht="14.25" x14ac:dyDescent="0.2">
      <c r="A443" s="6" t="s">
        <v>3035</v>
      </c>
      <c r="B443" s="6" t="s">
        <v>16</v>
      </c>
      <c r="C443" s="6" t="s">
        <v>3036</v>
      </c>
      <c r="D443" s="6" t="s">
        <v>99</v>
      </c>
      <c r="E443" s="6" t="s">
        <v>37</v>
      </c>
      <c r="F443" s="4" t="str">
        <f>HYPERLINK("https://drive.google.com/file/d/1KV2ma-RXbtjm7xv4tDHyRb00nAWuQ1uo/view?usp=drivesdk","Usha Devi, कौशाम्बी")</f>
        <v>Usha Devi, कौशाम्बी</v>
      </c>
    </row>
    <row r="444" spans="1:6" ht="14.25" x14ac:dyDescent="0.2">
      <c r="A444" s="6" t="s">
        <v>54</v>
      </c>
      <c r="B444" s="6" t="s">
        <v>16</v>
      </c>
      <c r="C444" s="6" t="s">
        <v>55</v>
      </c>
      <c r="D444" s="6" t="s">
        <v>56</v>
      </c>
      <c r="E444" s="6" t="s">
        <v>57</v>
      </c>
      <c r="F444" s="4" t="str">
        <f>HYPERLINK("https://drive.google.com/file/d/1fbyizK6HT_cO5WyV_WzGHXJjt0DuOrnz/view?usp=drivesdk","Madhu, गाज़ियाबाद")</f>
        <v>Madhu, गाज़ियाबाद</v>
      </c>
    </row>
    <row r="445" spans="1:6" ht="14.25" x14ac:dyDescent="0.2">
      <c r="A445" s="6" t="s">
        <v>109</v>
      </c>
      <c r="B445" s="6" t="s">
        <v>16</v>
      </c>
      <c r="C445" s="6" t="s">
        <v>110</v>
      </c>
      <c r="D445" s="6" t="s">
        <v>111</v>
      </c>
      <c r="E445" s="6" t="s">
        <v>57</v>
      </c>
      <c r="F445" s="4" t="str">
        <f>HYPERLINK("https://drive.google.com/file/d/1f1G3YuWWqBssAQx71Nt088SMjaE2RAvC/view?usp=drivesdk","SADHANA GAUTAM, गाज़ियाबाद")</f>
        <v>SADHANA GAUTAM, गाज़ियाबाद</v>
      </c>
    </row>
    <row r="446" spans="1:6" ht="14.25" x14ac:dyDescent="0.2">
      <c r="A446" s="6" t="s">
        <v>176</v>
      </c>
      <c r="B446" s="6" t="s">
        <v>16</v>
      </c>
      <c r="C446" s="6" t="s">
        <v>177</v>
      </c>
      <c r="D446" s="6" t="s">
        <v>178</v>
      </c>
      <c r="E446" s="6" t="s">
        <v>57</v>
      </c>
      <c r="F446" s="4" t="str">
        <f>HYPERLINK("https://drive.google.com/file/d/1micBl5pF3mgKigiNH5-RKBjEmE5ghoAb/view?usp=drivesdk","शुभा त्रिपाठी, गाज़ियाबाद")</f>
        <v>शुभा त्रिपाठी, गाज़ियाबाद</v>
      </c>
    </row>
    <row r="447" spans="1:6" ht="14.25" x14ac:dyDescent="0.2">
      <c r="A447" s="6" t="s">
        <v>384</v>
      </c>
      <c r="B447" s="6" t="s">
        <v>16</v>
      </c>
      <c r="C447" s="6" t="s">
        <v>385</v>
      </c>
      <c r="D447" s="6" t="s">
        <v>56</v>
      </c>
      <c r="E447" s="6" t="s">
        <v>57</v>
      </c>
      <c r="F447" s="4" t="str">
        <f>HYPERLINK("https://drive.google.com/file/d/1vf93F5LaMqqb4H6Wxxx_eJbWbmTZqsC2/view?usp=drivesdk","Nature🌿🍃 friend, गाज़ियाबाद")</f>
        <v>Nature🌿🍃 friend, गाज़ियाबाद</v>
      </c>
    </row>
    <row r="448" spans="1:6" ht="14.25" x14ac:dyDescent="0.2">
      <c r="A448" s="6" t="s">
        <v>388</v>
      </c>
      <c r="B448" s="6" t="s">
        <v>16</v>
      </c>
      <c r="C448" s="6" t="s">
        <v>385</v>
      </c>
      <c r="D448" s="6" t="s">
        <v>56</v>
      </c>
      <c r="E448" s="6" t="s">
        <v>57</v>
      </c>
      <c r="F448" s="4" t="str">
        <f>HYPERLINK("https://drive.google.com/file/d/1v92SGxnOvzWZnOgJ9wE_wJs82JK_RMVn/view?usp=drivesdk","Natural friend, गाज़ियाबाद")</f>
        <v>Natural friend, गाज़ियाबाद</v>
      </c>
    </row>
    <row r="449" spans="1:6" ht="14.25" x14ac:dyDescent="0.2">
      <c r="A449" s="6" t="s">
        <v>392</v>
      </c>
      <c r="B449" s="6" t="s">
        <v>16</v>
      </c>
      <c r="C449" s="6" t="s">
        <v>393</v>
      </c>
      <c r="D449" s="6" t="s">
        <v>394</v>
      </c>
      <c r="E449" s="6" t="s">
        <v>57</v>
      </c>
      <c r="F449" s="4" t="str">
        <f>HYPERLINK("https://drive.google.com/file/d/1lq2jMihGbVXuJhFRBCvq67SWCIKiHvpB/view?usp=drivesdk","Vani Sharma, गाज़ियाबाद")</f>
        <v>Vani Sharma, गाज़ियाबाद</v>
      </c>
    </row>
    <row r="450" spans="1:6" ht="14.25" x14ac:dyDescent="0.2">
      <c r="A450" s="6" t="s">
        <v>562</v>
      </c>
      <c r="B450" s="6" t="s">
        <v>16</v>
      </c>
      <c r="C450" s="6" t="s">
        <v>563</v>
      </c>
      <c r="D450" s="6" t="s">
        <v>178</v>
      </c>
      <c r="E450" s="6" t="s">
        <v>57</v>
      </c>
      <c r="F450" s="4" t="str">
        <f>HYPERLINK("https://drive.google.com/file/d/1wsGSp57KT6GTH4NwH_POY6S2pqhWSyt_/view?usp=drivesdk","लता शर्मा, गाज़ियाबाद")</f>
        <v>लता शर्मा, गाज़ियाबाद</v>
      </c>
    </row>
    <row r="451" spans="1:6" ht="14.25" x14ac:dyDescent="0.2">
      <c r="A451" s="6" t="s">
        <v>1165</v>
      </c>
      <c r="B451" s="6" t="s">
        <v>16</v>
      </c>
      <c r="C451" s="6" t="s">
        <v>1166</v>
      </c>
      <c r="D451" s="6" t="s">
        <v>1167</v>
      </c>
      <c r="E451" s="6" t="s">
        <v>57</v>
      </c>
      <c r="F451" s="4" t="str">
        <f>HYPERLINK("https://drive.google.com/file/d/1noVacKnk7vFS778CGHCihszfUhh1-qFL/view?usp=drivesdk","Dr Ruchi Gupta, गाज़ियाबाद")</f>
        <v>Dr Ruchi Gupta, गाज़ियाबाद</v>
      </c>
    </row>
    <row r="452" spans="1:6" ht="14.25" x14ac:dyDescent="0.2">
      <c r="A452" s="6" t="s">
        <v>1579</v>
      </c>
      <c r="B452" s="6" t="s">
        <v>16</v>
      </c>
      <c r="C452" s="6" t="s">
        <v>1580</v>
      </c>
      <c r="D452" s="6" t="s">
        <v>1581</v>
      </c>
      <c r="E452" s="6" t="s">
        <v>57</v>
      </c>
      <c r="F452" s="4" t="str">
        <f>HYPERLINK("https://drive.google.com/file/d/18nr5zU9G5_IkhndzYM5orxrU420Dgi5e/view?usp=drivesdk","Hina gupta, गाज़ियाबाद")</f>
        <v>Hina gupta, गाज़ियाबाद</v>
      </c>
    </row>
    <row r="453" spans="1:6" ht="14.25" x14ac:dyDescent="0.2">
      <c r="A453" s="6" t="s">
        <v>1652</v>
      </c>
      <c r="B453" s="6" t="s">
        <v>16</v>
      </c>
      <c r="C453" s="6" t="s">
        <v>1653</v>
      </c>
      <c r="D453" s="6" t="s">
        <v>56</v>
      </c>
      <c r="E453" s="6" t="s">
        <v>57</v>
      </c>
      <c r="F453" s="4" t="str">
        <f>HYPERLINK("https://drive.google.com/file/d/1smAI-CvddLriIBOtAUcDh2M7wIojJi-a/view?usp=drivesdk","Jyotsna raj, गाज़ियाबाद")</f>
        <v>Jyotsna raj, गाज़ियाबाद</v>
      </c>
    </row>
    <row r="454" spans="1:6" ht="14.25" x14ac:dyDescent="0.2">
      <c r="A454" s="6" t="s">
        <v>1654</v>
      </c>
      <c r="B454" s="6" t="s">
        <v>16</v>
      </c>
      <c r="C454" s="6" t="s">
        <v>1655</v>
      </c>
      <c r="D454" s="6" t="s">
        <v>1656</v>
      </c>
      <c r="E454" s="6" t="s">
        <v>57</v>
      </c>
      <c r="F454" s="4" t="str">
        <f>HYPERLINK("https://drive.google.com/file/d/1BDdmxniHRJ_ySB8YEAU9EGK4HInMpW-_/view?usp=drivesdk","Kajal Sharma, गाज़ियाबाद")</f>
        <v>Kajal Sharma, गाज़ियाबाद</v>
      </c>
    </row>
    <row r="455" spans="1:6" ht="14.25" x14ac:dyDescent="0.2">
      <c r="A455" s="6" t="s">
        <v>1704</v>
      </c>
      <c r="B455" s="6" t="s">
        <v>16</v>
      </c>
      <c r="C455" s="6" t="s">
        <v>1705</v>
      </c>
      <c r="D455" s="6" t="s">
        <v>1706</v>
      </c>
      <c r="E455" s="6" t="s">
        <v>57</v>
      </c>
      <c r="F455" s="4" t="str">
        <f>HYPERLINK("https://drive.google.com/file/d/1O01vunR4EM6gbHlwviozR5n3Slb1280h/view?usp=drivesdk","Kavita Verma, गाज़ियाबाद")</f>
        <v>Kavita Verma, गाज़ियाबाद</v>
      </c>
    </row>
    <row r="456" spans="1:6" ht="14.25" x14ac:dyDescent="0.2">
      <c r="A456" s="6" t="s">
        <v>1707</v>
      </c>
      <c r="B456" s="6" t="s">
        <v>125</v>
      </c>
      <c r="C456" s="6" t="s">
        <v>1708</v>
      </c>
      <c r="D456" s="6" t="s">
        <v>1709</v>
      </c>
      <c r="E456" s="6" t="s">
        <v>57</v>
      </c>
      <c r="F456" s="4" t="str">
        <f>HYPERLINK("https://drive.google.com/file/d/1N4jgwD1IJBZ5dLdP0qpVFHdjHKdhS3US/view?usp=drivesdk","Aditya Kumar Singh, गाज़ियाबाद")</f>
        <v>Aditya Kumar Singh, गाज़ियाबाद</v>
      </c>
    </row>
    <row r="457" spans="1:6" ht="14.25" x14ac:dyDescent="0.2">
      <c r="A457" s="6" t="s">
        <v>1710</v>
      </c>
      <c r="B457" s="6" t="s">
        <v>281</v>
      </c>
      <c r="C457" s="6" t="s">
        <v>807</v>
      </c>
      <c r="D457" s="6" t="s">
        <v>1711</v>
      </c>
      <c r="E457" s="6" t="s">
        <v>57</v>
      </c>
      <c r="F457" s="4" t="str">
        <f>HYPERLINK("https://drive.google.com/file/d/1tQsg4MzYv4k-BBLw5wFRmYYJO-AegXFa/view?usp=drivesdk","Niya Katariya, गाज़ियाबाद")</f>
        <v>Niya Katariya, गाज़ियाबाद</v>
      </c>
    </row>
    <row r="458" spans="1:6" ht="14.25" x14ac:dyDescent="0.2">
      <c r="A458" s="6" t="s">
        <v>1761</v>
      </c>
      <c r="B458" s="6" t="s">
        <v>16</v>
      </c>
      <c r="C458" s="6" t="s">
        <v>1762</v>
      </c>
      <c r="D458" s="6" t="s">
        <v>56</v>
      </c>
      <c r="E458" s="6" t="s">
        <v>57</v>
      </c>
      <c r="F458" s="4" t="str">
        <f>HYPERLINK("https://drive.google.com/file/d/1YrZS0szr5ZYEQzjNUs3gi5geVSZ2qrdE/view?usp=drivesdk","Kusum Lata, गाज़ियाबाद")</f>
        <v>Kusum Lata, गाज़ियाबाद</v>
      </c>
    </row>
    <row r="459" spans="1:6" ht="14.25" x14ac:dyDescent="0.2">
      <c r="A459" s="6" t="s">
        <v>1969</v>
      </c>
      <c r="B459" s="6" t="s">
        <v>16</v>
      </c>
      <c r="C459" s="6" t="s">
        <v>1970</v>
      </c>
      <c r="D459" s="6" t="s">
        <v>111</v>
      </c>
      <c r="E459" s="6" t="s">
        <v>57</v>
      </c>
      <c r="F459" s="4" t="str">
        <f>HYPERLINK("https://drive.google.com/file/d/11PlzrSGysxleQ_9tDXGHcIFiKnk9wx5q/view?usp=drivesdk","SHIPRA GUPTA, गाज़ियाबाद")</f>
        <v>SHIPRA GUPTA, गाज़ियाबाद</v>
      </c>
    </row>
    <row r="460" spans="1:6" ht="14.25" x14ac:dyDescent="0.2">
      <c r="A460" s="6" t="s">
        <v>1971</v>
      </c>
      <c r="B460" s="6" t="s">
        <v>16</v>
      </c>
      <c r="C460" s="6" t="s">
        <v>1972</v>
      </c>
      <c r="D460" s="6" t="s">
        <v>1973</v>
      </c>
      <c r="E460" s="6" t="s">
        <v>57</v>
      </c>
      <c r="F460" s="4" t="str">
        <f>HYPERLINK("https://drive.google.com/file/d/1pn7PbbG3kRVJLn79fi8d1Fhgxeslk_wc/view?usp=drivesdk","Anupama Tanwar, गाज़ियाबाद")</f>
        <v>Anupama Tanwar, गाज़ियाबाद</v>
      </c>
    </row>
    <row r="461" spans="1:6" ht="14.25" x14ac:dyDescent="0.2">
      <c r="A461" s="6" t="s">
        <v>1974</v>
      </c>
      <c r="B461" s="6" t="s">
        <v>16</v>
      </c>
      <c r="C461" s="6" t="s">
        <v>1975</v>
      </c>
      <c r="D461" s="6" t="s">
        <v>1976</v>
      </c>
      <c r="E461" s="6" t="s">
        <v>57</v>
      </c>
      <c r="F461" s="4" t="str">
        <f>HYPERLINK("https://drive.google.com/file/d/13D02cp2RoxxkB6Dr6RcIZfzDa8AfgPq8/view?usp=drivesdk","ARCHANA SINGH, गाज़ियाबाद")</f>
        <v>ARCHANA SINGH, गाज़ियाबाद</v>
      </c>
    </row>
    <row r="462" spans="1:6" ht="14.25" x14ac:dyDescent="0.2">
      <c r="A462" s="6" t="s">
        <v>1977</v>
      </c>
      <c r="B462" s="6" t="s">
        <v>16</v>
      </c>
      <c r="C462" s="6" t="s">
        <v>1978</v>
      </c>
      <c r="D462" s="6" t="s">
        <v>1979</v>
      </c>
      <c r="E462" s="6" t="s">
        <v>57</v>
      </c>
      <c r="F462" s="4" t="str">
        <f>HYPERLINK("https://drive.google.com/file/d/1Ikz3WfxcZbvls7dtwZVN6orA7AzdcqmM/view?usp=drivesdk","ज्योत्सना गोस्वामी, गाज़ियाबाद")</f>
        <v>ज्योत्सना गोस्वामी, गाज़ियाबाद</v>
      </c>
    </row>
    <row r="463" spans="1:6" ht="14.25" x14ac:dyDescent="0.2">
      <c r="A463" s="6" t="s">
        <v>1984</v>
      </c>
      <c r="B463" s="6" t="s">
        <v>16</v>
      </c>
      <c r="C463" s="6" t="s">
        <v>1985</v>
      </c>
      <c r="D463" s="6" t="s">
        <v>56</v>
      </c>
      <c r="E463" s="6" t="s">
        <v>57</v>
      </c>
      <c r="F463" s="4" t="str">
        <f>HYPERLINK("https://drive.google.com/file/d/1iHPa8sN8jZU-al5Cnb7KAhXo0MOXKq_W/view?usp=drivesdk","Seema Sharma, गाज़ियाबाद")</f>
        <v>Seema Sharma, गाज़ियाबाद</v>
      </c>
    </row>
    <row r="464" spans="1:6" ht="14.25" x14ac:dyDescent="0.2">
      <c r="A464" s="6" t="s">
        <v>1984</v>
      </c>
      <c r="B464" s="6" t="s">
        <v>16</v>
      </c>
      <c r="C464" s="6" t="s">
        <v>1986</v>
      </c>
      <c r="D464" s="6" t="s">
        <v>56</v>
      </c>
      <c r="E464" s="6" t="s">
        <v>57</v>
      </c>
      <c r="F464" s="4" t="str">
        <f>HYPERLINK("https://drive.google.com/file/d/1LoHWMKlRLjk6yYCqubSQ0vNj606BgDZV/view?usp=drivesdk","Seema Sharma, गाज़ियाबाद")</f>
        <v>Seema Sharma, गाज़ियाबाद</v>
      </c>
    </row>
    <row r="465" spans="1:6" ht="14.25" x14ac:dyDescent="0.2">
      <c r="A465" s="6" t="s">
        <v>1987</v>
      </c>
      <c r="B465" s="6" t="s">
        <v>7</v>
      </c>
      <c r="C465" s="6" t="s">
        <v>1988</v>
      </c>
      <c r="D465" s="6" t="s">
        <v>56</v>
      </c>
      <c r="E465" s="6" t="s">
        <v>57</v>
      </c>
      <c r="F465" s="4" t="str">
        <f>HYPERLINK("https://drive.google.com/file/d/134-Q6U5TV0QCBK_O_xhS5akn5jgeKUQg/view?usp=drivesdk","Zainab, गाज़ियाबाद")</f>
        <v>Zainab, गाज़ियाबाद</v>
      </c>
    </row>
    <row r="466" spans="1:6" ht="14.25" x14ac:dyDescent="0.2">
      <c r="A466" s="6" t="s">
        <v>1989</v>
      </c>
      <c r="B466" s="6" t="s">
        <v>7</v>
      </c>
      <c r="C466" s="6" t="s">
        <v>1990</v>
      </c>
      <c r="D466" s="6" t="s">
        <v>56</v>
      </c>
      <c r="E466" s="6" t="s">
        <v>57</v>
      </c>
      <c r="F466" s="4" t="str">
        <f>HYPERLINK("https://drive.google.com/file/d/1axjQXMinj1lWl8Ts7pxfGgsrEdFvQPpW/view?usp=drivesdk","Veera Gupta, गाज़ियाबाद")</f>
        <v>Veera Gupta, गाज़ियाबाद</v>
      </c>
    </row>
    <row r="467" spans="1:6" ht="14.25" x14ac:dyDescent="0.2">
      <c r="A467" s="6" t="s">
        <v>1991</v>
      </c>
      <c r="B467" s="6" t="s">
        <v>7</v>
      </c>
      <c r="C467" s="6" t="s">
        <v>1988</v>
      </c>
      <c r="D467" s="6" t="s">
        <v>56</v>
      </c>
      <c r="E467" s="6" t="s">
        <v>57</v>
      </c>
      <c r="F467" s="4" t="str">
        <f>HYPERLINK("https://drive.google.com/file/d/1R-eqBRAXd35gfEo4LF3QPtyERiyqdpDz/view?usp=drivesdk","Sana, गाज़ियाबाद")</f>
        <v>Sana, गाज़ियाबाद</v>
      </c>
    </row>
    <row r="468" spans="1:6" ht="14.25" x14ac:dyDescent="0.2">
      <c r="A468" s="6" t="s">
        <v>1881</v>
      </c>
      <c r="B468" s="6" t="s">
        <v>7</v>
      </c>
      <c r="C468" s="6" t="s">
        <v>1990</v>
      </c>
      <c r="D468" s="6" t="s">
        <v>56</v>
      </c>
      <c r="E468" s="6" t="s">
        <v>57</v>
      </c>
      <c r="F468" s="4" t="str">
        <f>HYPERLINK("https://drive.google.com/file/d/1cPbpXQjTuugvSzNnBek0HX_6duy5x8LB/view?usp=drivesdk","Meenakshi, गाज़ियाबाद")</f>
        <v>Meenakshi, गाज़ियाबाद</v>
      </c>
    </row>
    <row r="469" spans="1:6" ht="14.25" x14ac:dyDescent="0.2">
      <c r="A469" s="6" t="s">
        <v>1992</v>
      </c>
      <c r="B469" s="6" t="s">
        <v>7</v>
      </c>
      <c r="C469" s="6" t="s">
        <v>1990</v>
      </c>
      <c r="D469" s="6" t="s">
        <v>56</v>
      </c>
      <c r="E469" s="6" t="s">
        <v>57</v>
      </c>
      <c r="F469" s="4" t="str">
        <f>HYPERLINK("https://drive.google.com/file/d/1n1DFllLATsPPNTHtS7BZXvnEcl99Y7Kt/view?usp=drivesdk","Parvej, गाज़ियाबाद")</f>
        <v>Parvej, गाज़ियाबाद</v>
      </c>
    </row>
    <row r="470" spans="1:6" ht="14.25" x14ac:dyDescent="0.2">
      <c r="A470" s="6" t="s">
        <v>1993</v>
      </c>
      <c r="B470" s="6" t="s">
        <v>16</v>
      </c>
      <c r="C470" s="6" t="s">
        <v>1994</v>
      </c>
      <c r="D470" s="6" t="s">
        <v>1656</v>
      </c>
      <c r="E470" s="6" t="s">
        <v>57</v>
      </c>
      <c r="F470" s="4" t="str">
        <f>HYPERLINK("https://drive.google.com/file/d/18cgwMbv2MiK4UEkNoInYH4gw29cJHqLd/view?usp=drivesdk","REENU chaudhary, गाज़ियाबाद")</f>
        <v>REENU chaudhary, गाज़ियाबाद</v>
      </c>
    </row>
    <row r="471" spans="1:6" ht="14.25" x14ac:dyDescent="0.2">
      <c r="A471" s="6" t="s">
        <v>1995</v>
      </c>
      <c r="B471" s="6" t="s">
        <v>16</v>
      </c>
      <c r="C471" s="6" t="s">
        <v>1996</v>
      </c>
      <c r="D471" s="6" t="s">
        <v>56</v>
      </c>
      <c r="E471" s="6" t="s">
        <v>57</v>
      </c>
      <c r="F471" s="4" t="str">
        <f>HYPERLINK("https://drive.google.com/file/d/1ys1utWZGo-LMBNwBIAtWr3ZcHJsChwpO/view?usp=drivesdk","Preeti Agarwal, गाज़ियाबाद")</f>
        <v>Preeti Agarwal, गाज़ियाबाद</v>
      </c>
    </row>
    <row r="472" spans="1:6" ht="14.25" x14ac:dyDescent="0.2">
      <c r="A472" s="6" t="s">
        <v>1997</v>
      </c>
      <c r="B472" s="6" t="s">
        <v>16</v>
      </c>
      <c r="C472" s="6" t="s">
        <v>1998</v>
      </c>
      <c r="D472" s="6" t="s">
        <v>56</v>
      </c>
      <c r="E472" s="6" t="s">
        <v>57</v>
      </c>
      <c r="F472" s="4" t="str">
        <f>HYPERLINK("https://drive.google.com/file/d/1F5ZAgQHZLSrI1ZdyOe4Aaftxa9od1KIL/view?usp=drivesdk","Suman, गाज़ियाबाद")</f>
        <v>Suman, गाज़ियाबाद</v>
      </c>
    </row>
    <row r="473" spans="1:6" ht="14.25" x14ac:dyDescent="0.2">
      <c r="A473" s="6" t="s">
        <v>1490</v>
      </c>
      <c r="B473" s="6" t="s">
        <v>16</v>
      </c>
      <c r="C473" s="6" t="s">
        <v>1999</v>
      </c>
      <c r="D473" s="6" t="s">
        <v>56</v>
      </c>
      <c r="E473" s="6" t="s">
        <v>57</v>
      </c>
      <c r="F473" s="4" t="str">
        <f>HYPERLINK("https://drive.google.com/file/d/1917Ft-k4kuklaNAchDXfW_0biCDAFFwm/view?usp=drivesdk","Manju Singh, गाज़ियाबाद")</f>
        <v>Manju Singh, गाज़ियाबाद</v>
      </c>
    </row>
    <row r="474" spans="1:6" ht="14.25" x14ac:dyDescent="0.2">
      <c r="A474" s="6" t="s">
        <v>2000</v>
      </c>
      <c r="B474" s="6" t="s">
        <v>16</v>
      </c>
      <c r="C474" s="6" t="s">
        <v>110</v>
      </c>
      <c r="D474" s="6" t="s">
        <v>111</v>
      </c>
      <c r="E474" s="6" t="s">
        <v>57</v>
      </c>
      <c r="F474" s="4" t="str">
        <f>HYPERLINK("https://drive.google.com/file/d/18vvBVvK1YT_LmbQkemidNsrTsboOz8VL/view?usp=drivesdk","ARCHANA SHARMA, गाज़ियाबाद")</f>
        <v>ARCHANA SHARMA, गाज़ियाबाद</v>
      </c>
    </row>
    <row r="475" spans="1:6" ht="14.25" x14ac:dyDescent="0.2">
      <c r="A475" s="6" t="s">
        <v>1969</v>
      </c>
      <c r="B475" s="6" t="s">
        <v>16</v>
      </c>
      <c r="C475" s="6" t="s">
        <v>2001</v>
      </c>
      <c r="D475" s="6" t="s">
        <v>111</v>
      </c>
      <c r="E475" s="6" t="s">
        <v>57</v>
      </c>
      <c r="F475" s="4" t="str">
        <f>HYPERLINK("https://drive.google.com/file/d/16xN1ewcoKvVqC3FMXAM5kqKtkY_65JbP/view?usp=drivesdk","SHIPRA GUPTA, गाज़ियाबाद")</f>
        <v>SHIPRA GUPTA, गाज़ियाबाद</v>
      </c>
    </row>
    <row r="476" spans="1:6" ht="14.25" x14ac:dyDescent="0.2">
      <c r="A476" s="6" t="s">
        <v>2002</v>
      </c>
      <c r="B476" s="6" t="s">
        <v>16</v>
      </c>
      <c r="C476" s="6" t="s">
        <v>2003</v>
      </c>
      <c r="D476" s="6" t="s">
        <v>56</v>
      </c>
      <c r="E476" s="6" t="s">
        <v>57</v>
      </c>
      <c r="F476" s="4" t="str">
        <f>HYPERLINK("https://drive.google.com/file/d/1BN6RSdl68khhAR3xStNZJEepDgrxtiGG/view?usp=drivesdk","Minakshi Choudhary, गाज़ियाबाद")</f>
        <v>Minakshi Choudhary, गाज़ियाबाद</v>
      </c>
    </row>
    <row r="477" spans="1:6" ht="14.25" x14ac:dyDescent="0.2">
      <c r="A477" s="6" t="s">
        <v>2004</v>
      </c>
      <c r="B477" s="6" t="s">
        <v>16</v>
      </c>
      <c r="C477" s="6" t="s">
        <v>2005</v>
      </c>
      <c r="D477" s="6" t="s">
        <v>178</v>
      </c>
      <c r="E477" s="6" t="s">
        <v>57</v>
      </c>
      <c r="F477" s="4" t="str">
        <f>HYPERLINK("https://drive.google.com/file/d/1npP_yQQxDwsX9UrwoDFQNEeJJcSZLTW2/view?usp=drivesdk","नीरव शर्मा, गाज़ियाबाद")</f>
        <v>नीरव शर्मा, गाज़ियाबाद</v>
      </c>
    </row>
    <row r="478" spans="1:6" ht="14.25" x14ac:dyDescent="0.2">
      <c r="A478" s="6" t="s">
        <v>2006</v>
      </c>
      <c r="B478" s="6" t="s">
        <v>16</v>
      </c>
      <c r="C478" s="6" t="s">
        <v>2007</v>
      </c>
      <c r="D478" s="6" t="s">
        <v>1656</v>
      </c>
      <c r="E478" s="6" t="s">
        <v>57</v>
      </c>
      <c r="F478" s="4" t="str">
        <f>HYPERLINK("https://drive.google.com/file/d/1KXwH5zKVfcvpNyDSLeS3CIV_RgTbYyM8/view?usp=drivesdk","Seema Pandey, गाज़ियाबाद")</f>
        <v>Seema Pandey, गाज़ियाबाद</v>
      </c>
    </row>
    <row r="479" spans="1:6" ht="14.25" x14ac:dyDescent="0.2">
      <c r="A479" s="6" t="s">
        <v>2008</v>
      </c>
      <c r="B479" s="6" t="s">
        <v>16</v>
      </c>
      <c r="C479" s="6" t="s">
        <v>2009</v>
      </c>
      <c r="D479" s="6" t="s">
        <v>56</v>
      </c>
      <c r="E479" s="6" t="s">
        <v>57</v>
      </c>
      <c r="F479" s="4" t="str">
        <f>HYPERLINK("https://drive.google.com/file/d/1Usw6_7ySC9zaMjAA9EfyBnAKIz8aYsgV/view?usp=drivesdk","Anju phogat, गाज़ियाबाद")</f>
        <v>Anju phogat, गाज़ियाबाद</v>
      </c>
    </row>
    <row r="480" spans="1:6" ht="14.25" x14ac:dyDescent="0.2">
      <c r="A480" s="6" t="s">
        <v>2014</v>
      </c>
      <c r="B480" s="6" t="s">
        <v>16</v>
      </c>
      <c r="C480" s="7" t="s">
        <v>2015</v>
      </c>
      <c r="D480" s="6" t="s">
        <v>56</v>
      </c>
      <c r="E480" s="6" t="s">
        <v>57</v>
      </c>
      <c r="F480" s="4" t="str">
        <f>HYPERLINK("https://drive.google.com/file/d/13npl5kfgJ4FLJWuva-Kw4UyBPpsQ5DA_/view?usp=drivesdk","Neetu Singh, गाज़ियाबाद")</f>
        <v>Neetu Singh, गाज़ियाबाद</v>
      </c>
    </row>
    <row r="481" spans="1:6" ht="14.25" x14ac:dyDescent="0.2">
      <c r="A481" s="6" t="s">
        <v>2435</v>
      </c>
      <c r="B481" s="6" t="s">
        <v>16</v>
      </c>
      <c r="C481" s="6" t="s">
        <v>2436</v>
      </c>
      <c r="D481" s="6" t="s">
        <v>2437</v>
      </c>
      <c r="E481" s="6" t="s">
        <v>57</v>
      </c>
      <c r="F481" s="4" t="str">
        <f>HYPERLINK("https://drive.google.com/file/d/1QhqapOIvqX1FyJ13BzeZeB4giHhvxZOK/view?usp=drivesdk","रेनू चौधरी, गाज़ियाबाद")</f>
        <v>रेनू चौधरी, गाज़ियाबाद</v>
      </c>
    </row>
    <row r="482" spans="1:6" ht="14.25" x14ac:dyDescent="0.2">
      <c r="A482" s="6" t="s">
        <v>2442</v>
      </c>
      <c r="B482" s="6" t="s">
        <v>16</v>
      </c>
      <c r="C482" s="6" t="s">
        <v>2443</v>
      </c>
      <c r="D482" s="6" t="s">
        <v>2437</v>
      </c>
      <c r="E482" s="6" t="s">
        <v>57</v>
      </c>
      <c r="F482" s="4" t="str">
        <f>HYPERLINK("https://drive.google.com/file/d/199zHBe91wY2-vV1OyIb60f2ozRpUG3wX/view?usp=drivesdk","ऋचा सिंह मलिक, गाज़ियाबाद")</f>
        <v>ऋचा सिंह मलिक, गाज़ियाबाद</v>
      </c>
    </row>
    <row r="483" spans="1:6" ht="14.25" x14ac:dyDescent="0.2">
      <c r="A483" s="6" t="s">
        <v>2753</v>
      </c>
      <c r="B483" s="6" t="s">
        <v>16</v>
      </c>
      <c r="C483" s="6" t="s">
        <v>2754</v>
      </c>
      <c r="D483" s="6" t="s">
        <v>1167</v>
      </c>
      <c r="E483" s="6" t="s">
        <v>57</v>
      </c>
      <c r="F483" s="4" t="str">
        <f>HYPERLINK("https://drive.google.com/file/d/1itARcIYSiotLuC8Mcg61zmF29CySL2He/view?usp=drivesdk","Seema sarhadi, गाज़ियाबाद")</f>
        <v>Seema sarhadi, गाज़ियाबाद</v>
      </c>
    </row>
    <row r="484" spans="1:6" ht="14.25" x14ac:dyDescent="0.2">
      <c r="A484" s="6" t="s">
        <v>2755</v>
      </c>
      <c r="B484" s="6" t="s">
        <v>16</v>
      </c>
      <c r="C484" s="6" t="s">
        <v>2756</v>
      </c>
      <c r="D484" s="6" t="s">
        <v>1167</v>
      </c>
      <c r="E484" s="6" t="s">
        <v>57</v>
      </c>
      <c r="F484" s="4" t="str">
        <f>HYPERLINK("https://drive.google.com/file/d/1No0G-Q3t7KcUZgIg359iuc0qovafQE0Z/view?usp=drivesdk","Anju Bala Arora, गाज़ियाबाद")</f>
        <v>Anju Bala Arora, गाज़ियाबाद</v>
      </c>
    </row>
    <row r="485" spans="1:6" ht="14.25" x14ac:dyDescent="0.2">
      <c r="A485" s="6" t="s">
        <v>2008</v>
      </c>
      <c r="B485" s="6" t="s">
        <v>16</v>
      </c>
      <c r="C485" s="6" t="s">
        <v>2789</v>
      </c>
      <c r="D485" s="6" t="s">
        <v>56</v>
      </c>
      <c r="E485" s="6" t="s">
        <v>57</v>
      </c>
      <c r="F485" s="4" t="str">
        <f>HYPERLINK("https://drive.google.com/file/d/1ipgmiuKMUHBXMIbHMjjeMzvs4Jv2m76A/view?usp=drivesdk","Anju phogat, गाज़ियाबाद")</f>
        <v>Anju phogat, गाज़ियाबाद</v>
      </c>
    </row>
    <row r="486" spans="1:6" ht="14.25" x14ac:dyDescent="0.2">
      <c r="A486" s="6" t="s">
        <v>1094</v>
      </c>
      <c r="B486" s="6" t="s">
        <v>16</v>
      </c>
      <c r="C486" s="6" t="s">
        <v>1095</v>
      </c>
      <c r="D486" s="6" t="s">
        <v>1096</v>
      </c>
      <c r="E486" s="6" t="s">
        <v>1097</v>
      </c>
      <c r="F486" s="4" t="str">
        <f>HYPERLINK("https://drive.google.com/file/d/1Vrn0W8uKP_x9re9Gn-omfz4oYLD18sUS/view?usp=drivesdk","बलजीत सिंह कनौजिया, गोंडा")</f>
        <v>बलजीत सिंह कनौजिया, गोंडा</v>
      </c>
    </row>
    <row r="487" spans="1:6" ht="14.25" x14ac:dyDescent="0.2">
      <c r="A487" s="6" t="s">
        <v>1135</v>
      </c>
      <c r="B487" s="6" t="s">
        <v>16</v>
      </c>
      <c r="C487" s="6" t="s">
        <v>1136</v>
      </c>
      <c r="D487" s="6" t="s">
        <v>1096</v>
      </c>
      <c r="E487" s="6" t="s">
        <v>1097</v>
      </c>
      <c r="F487" s="4" t="str">
        <f>HYPERLINK("https://drive.google.com/file/d/15nntrslm3rKYIsLXhOiqC4z5P_WNIeVy/view?usp=drivesdk","भोला प्रसाद यादव, गोंडा")</f>
        <v>भोला प्रसाद यादव, गोंडा</v>
      </c>
    </row>
    <row r="488" spans="1:6" ht="14.25" x14ac:dyDescent="0.2">
      <c r="A488" s="6" t="s">
        <v>1147</v>
      </c>
      <c r="B488" s="6" t="s">
        <v>16</v>
      </c>
      <c r="C488" s="6" t="s">
        <v>1148</v>
      </c>
      <c r="D488" s="6" t="s">
        <v>1149</v>
      </c>
      <c r="E488" s="6" t="s">
        <v>1150</v>
      </c>
      <c r="F488" s="4" t="str">
        <f>HYPERLINK("https://drive.google.com/file/d/122xN0LQ03rMU8aPiIKAX18i8bpmXxbRc/view?usp=drivesdk","Chandra kanti gupta, गोरखपुर")</f>
        <v>Chandra kanti gupta, गोरखपुर</v>
      </c>
    </row>
    <row r="489" spans="1:6" ht="14.25" x14ac:dyDescent="0.2">
      <c r="A489" s="6" t="s">
        <v>1789</v>
      </c>
      <c r="B489" s="6" t="s">
        <v>16</v>
      </c>
      <c r="C489" s="6" t="s">
        <v>1790</v>
      </c>
      <c r="D489" s="6" t="s">
        <v>1791</v>
      </c>
      <c r="E489" s="6" t="s">
        <v>1150</v>
      </c>
      <c r="F489" s="4" t="str">
        <f>HYPERLINK("https://drive.google.com/file/d/1kpro3qv3bH-LVEYxll7XShgOZDDitCN6/view?usp=drivesdk","सुषमा त्रिपाठी, गोरखपुर")</f>
        <v>सुषमा त्रिपाठी, गोरखपुर</v>
      </c>
    </row>
    <row r="490" spans="1:6" ht="14.25" x14ac:dyDescent="0.2">
      <c r="A490" s="6" t="s">
        <v>2545</v>
      </c>
      <c r="B490" s="6" t="s">
        <v>16</v>
      </c>
      <c r="C490" s="6" t="s">
        <v>2546</v>
      </c>
      <c r="D490" s="6" t="s">
        <v>2547</v>
      </c>
      <c r="E490" s="6" t="s">
        <v>1150</v>
      </c>
      <c r="F490" s="4" t="str">
        <f>HYPERLINK("https://drive.google.com/file/d/1JkAk8-23I_dsqJQgPMvNDBdKrmtH-Wsm/view?usp=drivesdk","संतोष कुमार राव, गोरखपुर")</f>
        <v>संतोष कुमार राव, गोरखपुर</v>
      </c>
    </row>
    <row r="491" spans="1:6" ht="14.25" x14ac:dyDescent="0.2">
      <c r="A491" s="6" t="s">
        <v>2915</v>
      </c>
      <c r="B491" s="6" t="s">
        <v>16</v>
      </c>
      <c r="C491" s="6" t="s">
        <v>2916</v>
      </c>
      <c r="D491" s="6" t="s">
        <v>2917</v>
      </c>
      <c r="E491" s="6" t="s">
        <v>1150</v>
      </c>
      <c r="F491" s="4" t="str">
        <f>HYPERLINK("https://drive.google.com/file/d/1JFUMU8i7RF6DFJheQO-_EKorbUKDq-Pk/view?usp=drivesdk","Sukirti Tiwari, गोरखपुर")</f>
        <v>Sukirti Tiwari, गोरखपुर</v>
      </c>
    </row>
    <row r="492" spans="1:6" ht="14.25" x14ac:dyDescent="0.2">
      <c r="A492" s="6" t="s">
        <v>1862</v>
      </c>
      <c r="B492" s="6" t="s">
        <v>16</v>
      </c>
      <c r="C492" s="6" t="s">
        <v>1863</v>
      </c>
      <c r="D492" s="6" t="s">
        <v>1864</v>
      </c>
      <c r="E492" s="6" t="s">
        <v>1865</v>
      </c>
      <c r="F492" s="4" t="str">
        <f>HYPERLINK("https://drive.google.com/file/d/1LdkS1vzt0c78pUskvvQOxU6JvQlIAGRe/view?usp=drivesdk","मीना भाटिया, गौतमबुद्ध नगर")</f>
        <v>मीना भाटिया, गौतमबुद्ध नगर</v>
      </c>
    </row>
    <row r="493" spans="1:6" ht="14.25" x14ac:dyDescent="0.2">
      <c r="A493" s="6" t="s">
        <v>1866</v>
      </c>
      <c r="B493" s="6" t="s">
        <v>7</v>
      </c>
      <c r="C493" s="6" t="s">
        <v>1867</v>
      </c>
      <c r="D493" s="6" t="s">
        <v>1868</v>
      </c>
      <c r="E493" s="6" t="s">
        <v>1865</v>
      </c>
      <c r="F493" s="4" t="str">
        <f>HYPERLINK("https://drive.google.com/file/d/1vZa-P54ptb9tRKjaAhj_yO8w2PrHDNdy/view?usp=drivesdk","Mohit, गौतमबुद्ध नगर")</f>
        <v>Mohit, गौतमबुद्ध नगर</v>
      </c>
    </row>
    <row r="494" spans="1:6" ht="14.25" x14ac:dyDescent="0.2">
      <c r="A494" s="6" t="s">
        <v>1869</v>
      </c>
      <c r="B494" s="6" t="s">
        <v>7</v>
      </c>
      <c r="C494" s="6" t="s">
        <v>1870</v>
      </c>
      <c r="D494" s="6" t="s">
        <v>1868</v>
      </c>
      <c r="E494" s="6" t="s">
        <v>1865</v>
      </c>
      <c r="F494" s="4" t="str">
        <f>HYPERLINK("https://drive.google.com/file/d/1dObGc249d7AWbJi7hunreb-U5ks2ZwUL/view?usp=drivesdk","स्मृति, गौतमबुद्ध नगर")</f>
        <v>स्मृति, गौतमबुद्ध नगर</v>
      </c>
    </row>
    <row r="495" spans="1:6" ht="14.25" x14ac:dyDescent="0.2">
      <c r="A495" s="6" t="s">
        <v>1871</v>
      </c>
      <c r="B495" s="6" t="s">
        <v>281</v>
      </c>
      <c r="C495" s="6" t="s">
        <v>1872</v>
      </c>
      <c r="D495" s="6" t="s">
        <v>1873</v>
      </c>
      <c r="E495" s="6" t="s">
        <v>1865</v>
      </c>
      <c r="F495" s="4" t="str">
        <f>HYPERLINK("https://drive.google.com/file/d/1sBP4Ba7vN8arrpk5kemKnVRipLLwUOZI/view?usp=drivesdk","Yashpal, गौतमबुद्ध नगर")</f>
        <v>Yashpal, गौतमबुद्ध नगर</v>
      </c>
    </row>
    <row r="496" spans="1:6" ht="14.25" x14ac:dyDescent="0.2">
      <c r="A496" s="6" t="s">
        <v>1874</v>
      </c>
      <c r="B496" s="6" t="s">
        <v>281</v>
      </c>
      <c r="C496" s="6" t="s">
        <v>1875</v>
      </c>
      <c r="D496" s="6" t="s">
        <v>1868</v>
      </c>
      <c r="E496" s="6" t="s">
        <v>1865</v>
      </c>
      <c r="F496" s="4" t="str">
        <f>HYPERLINK("https://drive.google.com/file/d/1BaOYYRPv82Lmw4uRIPUPoRKz93ZSjsxu/view?usp=drivesdk","यशपाल, गौतमबुद्ध नगर")</f>
        <v>यशपाल, गौतमबुद्ध नगर</v>
      </c>
    </row>
    <row r="497" spans="1:6" ht="14.25" x14ac:dyDescent="0.2">
      <c r="A497" s="6" t="s">
        <v>1862</v>
      </c>
      <c r="B497" s="6" t="s">
        <v>16</v>
      </c>
      <c r="C497" s="6" t="s">
        <v>1876</v>
      </c>
      <c r="D497" s="6" t="s">
        <v>1864</v>
      </c>
      <c r="E497" s="6" t="s">
        <v>1865</v>
      </c>
      <c r="F497" s="4" t="str">
        <f>HYPERLINK("https://drive.google.com/file/d/10wCY_dxin_MAanUQJTLDwWN745ffMSo2/view?usp=drivesdk","मीना भाटिया, गौतमबुद्ध नगर")</f>
        <v>मीना भाटिया, गौतमबुद्ध नगर</v>
      </c>
    </row>
    <row r="498" spans="1:6" ht="14.25" x14ac:dyDescent="0.2">
      <c r="A498" s="6" t="s">
        <v>2205</v>
      </c>
      <c r="B498" s="6" t="s">
        <v>16</v>
      </c>
      <c r="C498" s="6" t="s">
        <v>2206</v>
      </c>
      <c r="D498" s="6" t="s">
        <v>2207</v>
      </c>
      <c r="E498" s="6" t="s">
        <v>1865</v>
      </c>
      <c r="F498" s="4" t="str">
        <f>HYPERLINK("https://drive.google.com/file/d/1QZihaYXGX8YaI0P3sNZJuSQNGYLWp2ls/view?usp=drivesdk","प्रीती सिंह, गौतमबुद्ध नगर")</f>
        <v>प्रीती सिंह, गौतमबुद्ध नगर</v>
      </c>
    </row>
    <row r="499" spans="1:6" ht="14.25" x14ac:dyDescent="0.2">
      <c r="A499" s="6" t="s">
        <v>2205</v>
      </c>
      <c r="B499" s="6" t="s">
        <v>16</v>
      </c>
      <c r="C499" s="6" t="s">
        <v>2208</v>
      </c>
      <c r="D499" s="6" t="s">
        <v>2207</v>
      </c>
      <c r="E499" s="6" t="s">
        <v>1865</v>
      </c>
      <c r="F499" s="4" t="str">
        <f>HYPERLINK("https://drive.google.com/file/d/1nIr2ufp-_f4DxvDCJFrovxJ976o8k7-a/view?usp=drivesdk","प्रीती सिंह, गौतमबुद्ध नगर")</f>
        <v>प्रीती सिंह, गौतमबुद्ध नगर</v>
      </c>
    </row>
    <row r="500" spans="1:6" ht="14.25" x14ac:dyDescent="0.2">
      <c r="A500" s="6" t="s">
        <v>82</v>
      </c>
      <c r="B500" s="6" t="s">
        <v>16</v>
      </c>
      <c r="C500" s="6" t="s">
        <v>83</v>
      </c>
      <c r="D500" s="6" t="s">
        <v>84</v>
      </c>
      <c r="E500" s="6" t="s">
        <v>85</v>
      </c>
      <c r="F500" s="4" t="str">
        <f>HYPERLINK("https://drive.google.com/file/d/1s3miwM6zJwsK6mQXNK9sXti61wcYyuWX/view?usp=drivesdk","Krishna singh, चित्रकूट")</f>
        <v>Krishna singh, चित्रकूट</v>
      </c>
    </row>
    <row r="501" spans="1:6" ht="14.25" x14ac:dyDescent="0.2">
      <c r="A501" s="6" t="s">
        <v>331</v>
      </c>
      <c r="B501" s="6" t="s">
        <v>16</v>
      </c>
      <c r="C501" s="6" t="s">
        <v>332</v>
      </c>
      <c r="D501" s="6" t="s">
        <v>333</v>
      </c>
      <c r="E501" s="6" t="s">
        <v>85</v>
      </c>
      <c r="F501" s="4" t="str">
        <f>HYPERLINK("https://drive.google.com/file/d/1q-tgMX343RAKgeoMGzHUsVAAN85yAp7w/view?usp=drivesdk","Pratibha patel, चित्रकूट")</f>
        <v>Pratibha patel, चित्रकूट</v>
      </c>
    </row>
    <row r="502" spans="1:6" ht="14.25" x14ac:dyDescent="0.2">
      <c r="A502" s="6" t="s">
        <v>857</v>
      </c>
      <c r="B502" s="6" t="s">
        <v>16</v>
      </c>
      <c r="C502" s="6" t="s">
        <v>858</v>
      </c>
      <c r="D502" s="6" t="s">
        <v>85</v>
      </c>
      <c r="E502" s="6" t="s">
        <v>85</v>
      </c>
      <c r="F502" s="4" t="str">
        <f>HYPERLINK("https://drive.google.com/file/d/1k4v7Cgi1tUwBhVVDt5k9YMq_qu3cHDDb/view?usp=drivesdk","आराधना सिंह, चित्रकूट")</f>
        <v>आराधना सिंह, चित्रकूट</v>
      </c>
    </row>
    <row r="503" spans="1:6" ht="14.25" x14ac:dyDescent="0.2">
      <c r="A503" s="6" t="s">
        <v>1471</v>
      </c>
      <c r="B503" s="6" t="s">
        <v>16</v>
      </c>
      <c r="C503" s="6" t="s">
        <v>1472</v>
      </c>
      <c r="D503" s="6" t="s">
        <v>333</v>
      </c>
      <c r="E503" s="6" t="s">
        <v>85</v>
      </c>
      <c r="F503" s="4" t="str">
        <f>HYPERLINK("https://drive.google.com/file/d/10NFu89IfTvBrNeQf7IhOAIgJKrwxmwpV/view?usp=drivesdk","Vandana yadav, चित्रकूट")</f>
        <v>Vandana yadav, चित्रकूट</v>
      </c>
    </row>
    <row r="504" spans="1:6" ht="14.25" x14ac:dyDescent="0.2">
      <c r="A504" s="6" t="s">
        <v>331</v>
      </c>
      <c r="B504" s="6" t="s">
        <v>16</v>
      </c>
      <c r="C504" s="6" t="s">
        <v>332</v>
      </c>
      <c r="D504" s="6" t="s">
        <v>333</v>
      </c>
      <c r="E504" s="6" t="s">
        <v>85</v>
      </c>
      <c r="F504" s="4" t="str">
        <f>HYPERLINK("https://drive.google.com/file/d/16Opb7wacG0PKkXQb0SE0kenmA8axy1sq/view?usp=drivesdk","Pratibha patel, चित्रकूट")</f>
        <v>Pratibha patel, चित्रकूट</v>
      </c>
    </row>
    <row r="505" spans="1:6" ht="14.25" x14ac:dyDescent="0.2">
      <c r="A505" s="6" t="s">
        <v>2794</v>
      </c>
      <c r="B505" s="6" t="s">
        <v>16</v>
      </c>
      <c r="C505" s="6" t="s">
        <v>2795</v>
      </c>
      <c r="D505" s="6" t="s">
        <v>2796</v>
      </c>
      <c r="E505" s="6" t="s">
        <v>85</v>
      </c>
      <c r="F505" s="4" t="str">
        <f>HYPERLINK("https://drive.google.com/file/d/1GO_6LA6PKMhTN9S7rMry6uWF6pH3VUZn/view?usp=drivesdk","शहनाज़ बानो, चित्रकूट")</f>
        <v>शहनाज़ बानो, चित्रकूट</v>
      </c>
    </row>
    <row r="506" spans="1:6" ht="14.25" x14ac:dyDescent="0.2">
      <c r="A506" s="6" t="s">
        <v>2909</v>
      </c>
      <c r="B506" s="6" t="s">
        <v>16</v>
      </c>
      <c r="C506" s="6" t="s">
        <v>2910</v>
      </c>
      <c r="D506" s="6" t="s">
        <v>333</v>
      </c>
      <c r="E506" s="6" t="s">
        <v>85</v>
      </c>
      <c r="F506" s="4" t="str">
        <f>HYPERLINK("https://drive.google.com/file/d/1g-dTQL8CdduMozH6kaObavNd5iDEfeXj/view?usp=drivesdk","Kamad Srivastava, चित्रकूट")</f>
        <v>Kamad Srivastava, चित्रकूट</v>
      </c>
    </row>
    <row r="507" spans="1:6" ht="14.25" x14ac:dyDescent="0.2">
      <c r="A507" s="6" t="s">
        <v>3023</v>
      </c>
      <c r="B507" s="6" t="s">
        <v>16</v>
      </c>
      <c r="C507" s="6" t="s">
        <v>3024</v>
      </c>
      <c r="D507" s="6" t="s">
        <v>85</v>
      </c>
      <c r="E507" s="6" t="s">
        <v>85</v>
      </c>
      <c r="F507" s="4" t="str">
        <f>HYPERLINK("https://drive.google.com/file/d/1gxvJyuZscy-HwOmebxN5ChzjCOoIACUH/view?usp=drivesdk","पूजा देवी, चित्रकूट")</f>
        <v>पूजा देवी, चित्रकूट</v>
      </c>
    </row>
    <row r="508" spans="1:6" ht="14.25" x14ac:dyDescent="0.2">
      <c r="A508" s="6" t="s">
        <v>46</v>
      </c>
      <c r="B508" s="6" t="s">
        <v>16</v>
      </c>
      <c r="C508" s="6" t="s">
        <v>47</v>
      </c>
      <c r="D508" s="6" t="s">
        <v>48</v>
      </c>
      <c r="E508" s="6" t="s">
        <v>49</v>
      </c>
      <c r="F508" s="4" t="str">
        <f>HYPERLINK("https://drive.google.com/file/d/1JTioUSs-bxOO_CwdCxD5leXvDSeZxbfU/view?usp=drivesdk","नमिता मिश्रा, जौनपुर")</f>
        <v>नमिता मिश्रा, जौनपुर</v>
      </c>
    </row>
    <row r="509" spans="1:6" ht="14.25" x14ac:dyDescent="0.2">
      <c r="A509" s="6" t="s">
        <v>100</v>
      </c>
      <c r="B509" s="6" t="s">
        <v>16</v>
      </c>
      <c r="C509" s="6" t="s">
        <v>101</v>
      </c>
      <c r="D509" s="6" t="s">
        <v>102</v>
      </c>
      <c r="E509" s="6" t="s">
        <v>49</v>
      </c>
      <c r="F509" s="4" t="str">
        <f>HYPERLINK("https://drive.google.com/file/d/1msgNHZ3WX-uPBKVKPCpKviAZ5rbF8QYg/view?usp=drivesdk","लालबहादुर यादव, जौनपुर")</f>
        <v>लालबहादुर यादव, जौनपुर</v>
      </c>
    </row>
    <row r="510" spans="1:6" ht="14.25" x14ac:dyDescent="0.2">
      <c r="A510" s="6" t="s">
        <v>189</v>
      </c>
      <c r="B510" s="6" t="s">
        <v>16</v>
      </c>
      <c r="C510" s="6" t="s">
        <v>190</v>
      </c>
      <c r="D510" s="6" t="s">
        <v>48</v>
      </c>
      <c r="E510" s="6" t="s">
        <v>49</v>
      </c>
      <c r="F510" s="4" t="str">
        <f>HYPERLINK("https://drive.google.com/file/d/1YnoXg9jAIqOpArHxPdi2NMSFQNtnmpPL/view?usp=drivesdk","विमल चन्द्र गुप्ता, जौनपुर")</f>
        <v>विमल चन्द्र गुप्ता, जौनपुर</v>
      </c>
    </row>
    <row r="511" spans="1:6" ht="14.25" x14ac:dyDescent="0.2">
      <c r="A511" s="6" t="s">
        <v>201</v>
      </c>
      <c r="B511" s="6" t="s">
        <v>16</v>
      </c>
      <c r="C511" s="6" t="s">
        <v>202</v>
      </c>
      <c r="D511" s="6" t="s">
        <v>48</v>
      </c>
      <c r="E511" s="6" t="s">
        <v>49</v>
      </c>
      <c r="F511" s="4" t="str">
        <f>HYPERLINK("https://drive.google.com/file/d/1-JdqYzGF3OXZOUnzo61zAlsqq3SqLEhH/view?usp=drivesdk","कमलेश कुमार मिश्र, जौनपुर")</f>
        <v>कमलेश कुमार मिश्र, जौनपुर</v>
      </c>
    </row>
    <row r="512" spans="1:6" ht="14.25" x14ac:dyDescent="0.2">
      <c r="A512" s="6" t="s">
        <v>234</v>
      </c>
      <c r="B512" s="6" t="s">
        <v>16</v>
      </c>
      <c r="C512" s="6" t="s">
        <v>235</v>
      </c>
      <c r="D512" s="6" t="s">
        <v>48</v>
      </c>
      <c r="E512" s="6" t="s">
        <v>49</v>
      </c>
      <c r="F512" s="4" t="str">
        <f>HYPERLINK("https://drive.google.com/file/d/169o6QsqU3Z-4L7rjBek0txhz554aPZRB/view?usp=drivesdk","बीना मिश्रा, जौनपुर")</f>
        <v>बीना मिश्रा, जौनपुर</v>
      </c>
    </row>
    <row r="513" spans="1:6" ht="14.25" x14ac:dyDescent="0.2">
      <c r="A513" s="6" t="s">
        <v>236</v>
      </c>
      <c r="B513" s="6" t="s">
        <v>16</v>
      </c>
      <c r="C513" s="6" t="s">
        <v>237</v>
      </c>
      <c r="D513" s="6" t="s">
        <v>48</v>
      </c>
      <c r="E513" s="6" t="s">
        <v>49</v>
      </c>
      <c r="F513" s="4" t="str">
        <f>HYPERLINK("https://drive.google.com/file/d/1cm1SAyWYK4pZjPPPtCYgOnYzq0N5MExk/view?usp=drivesdk","उमेश मिश्रा, जौनपुर")</f>
        <v>उमेश मिश्रा, जौनपुर</v>
      </c>
    </row>
    <row r="514" spans="1:6" ht="14.25" x14ac:dyDescent="0.2">
      <c r="A514" s="6" t="s">
        <v>238</v>
      </c>
      <c r="B514" s="6" t="s">
        <v>16</v>
      </c>
      <c r="C514" s="6" t="s">
        <v>202</v>
      </c>
      <c r="D514" s="6" t="s">
        <v>48</v>
      </c>
      <c r="E514" s="6" t="s">
        <v>49</v>
      </c>
      <c r="F514" s="4" t="str">
        <f>HYPERLINK("https://drive.google.com/file/d/15xxxvRkp1fVoL8CKEN28ydyvQ_aekol9/view?usp=drivesdk","उमाशंकर द्विवेदी, जौनपुर")</f>
        <v>उमाशंकर द्विवेदी, जौनपुर</v>
      </c>
    </row>
    <row r="515" spans="1:6" ht="14.25" x14ac:dyDescent="0.2">
      <c r="A515" s="6" t="s">
        <v>240</v>
      </c>
      <c r="B515" s="6" t="s">
        <v>7</v>
      </c>
      <c r="C515" s="6" t="s">
        <v>241</v>
      </c>
      <c r="D515" s="6" t="s">
        <v>242</v>
      </c>
      <c r="E515" s="6" t="s">
        <v>49</v>
      </c>
      <c r="F515" s="4" t="str">
        <f>HYPERLINK("https://drive.google.com/file/d/1z--Z-PASOGKuXYBkolanrF9ZqYWHmro7/view?usp=drivesdk","शताक्षी मिश्रा, जौनपुर")</f>
        <v>शताक्षी मिश्रा, जौनपुर</v>
      </c>
    </row>
    <row r="516" spans="1:6" ht="14.25" x14ac:dyDescent="0.2">
      <c r="A516" s="6" t="s">
        <v>243</v>
      </c>
      <c r="B516" s="6" t="s">
        <v>16</v>
      </c>
      <c r="C516" s="6" t="s">
        <v>244</v>
      </c>
      <c r="D516" s="6" t="s">
        <v>48</v>
      </c>
      <c r="E516" s="6" t="s">
        <v>49</v>
      </c>
      <c r="F516" s="4" t="str">
        <f>HYPERLINK("https://drive.google.com/file/d/172qnJDoBgYs0za0ikWGQAMjA2U91okn9/view?usp=drivesdk","रानी सिंह, जौनपुर")</f>
        <v>रानी सिंह, जौनपुर</v>
      </c>
    </row>
    <row r="517" spans="1:6" ht="14.25" x14ac:dyDescent="0.2">
      <c r="A517" s="6" t="s">
        <v>250</v>
      </c>
      <c r="B517" s="6" t="s">
        <v>16</v>
      </c>
      <c r="C517" s="6" t="s">
        <v>202</v>
      </c>
      <c r="D517" s="6" t="s">
        <v>48</v>
      </c>
      <c r="E517" s="6" t="s">
        <v>49</v>
      </c>
      <c r="F517" s="4" t="str">
        <f>HYPERLINK("https://drive.google.com/file/d/1yh48d6aH9o03tae9NsSKS9dvGBROP0cS/view?usp=drivesdk","श्रीमती प्रवीण त्रिपाठी, जौनपुर")</f>
        <v>श्रीमती प्रवीण त्रिपाठी, जौनपुर</v>
      </c>
    </row>
    <row r="518" spans="1:6" ht="14.25" x14ac:dyDescent="0.2">
      <c r="A518" s="6" t="s">
        <v>264</v>
      </c>
      <c r="B518" s="6" t="s">
        <v>16</v>
      </c>
      <c r="C518" s="6" t="s">
        <v>244</v>
      </c>
      <c r="D518" s="6" t="s">
        <v>48</v>
      </c>
      <c r="E518" s="6" t="s">
        <v>49</v>
      </c>
      <c r="F518" s="4" t="str">
        <f>HYPERLINK("https://drive.google.com/file/d/1UR47EST6pDitPKEkAzhGO3gNk5T1CLHn/view?usp=drivesdk","उमेश कुमार चतुर्वेदी, जौनपुर")</f>
        <v>उमेश कुमार चतुर्वेदी, जौनपुर</v>
      </c>
    </row>
    <row r="519" spans="1:6" ht="14.25" x14ac:dyDescent="0.2">
      <c r="A519" s="6" t="s">
        <v>277</v>
      </c>
      <c r="B519" s="6" t="s">
        <v>16</v>
      </c>
      <c r="C519" s="6" t="s">
        <v>202</v>
      </c>
      <c r="D519" s="6" t="s">
        <v>48</v>
      </c>
      <c r="E519" s="6" t="s">
        <v>49</v>
      </c>
      <c r="F519" s="4" t="str">
        <f>HYPERLINK("https://drive.google.com/file/d/1mNIXFVS96e-_cWL4X-RPnOwjiId1Rtx9/view?usp=drivesdk","उपेंद्र नाथ उपाध्याय, जौनपुर")</f>
        <v>उपेंद्र नाथ उपाध्याय, जौनपुर</v>
      </c>
    </row>
    <row r="520" spans="1:6" ht="14.25" x14ac:dyDescent="0.2">
      <c r="A520" s="6" t="s">
        <v>310</v>
      </c>
      <c r="B520" s="6" t="s">
        <v>16</v>
      </c>
      <c r="C520" s="6" t="s">
        <v>244</v>
      </c>
      <c r="D520" s="6" t="s">
        <v>48</v>
      </c>
      <c r="E520" s="6" t="s">
        <v>49</v>
      </c>
      <c r="F520" s="4" t="str">
        <f>HYPERLINK("https://drive.google.com/file/d/1i4p1a0RTg9W0cywy1eouVOAI_i_H0NNQ/view?usp=drivesdk","अनिल कुमार पांडेय, जौनपुर")</f>
        <v>अनिल कुमार पांडेय, जौनपुर</v>
      </c>
    </row>
    <row r="521" spans="1:6" ht="14.25" x14ac:dyDescent="0.2">
      <c r="A521" s="6" t="s">
        <v>353</v>
      </c>
      <c r="B521" s="6" t="s">
        <v>7</v>
      </c>
      <c r="C521" s="6" t="s">
        <v>202</v>
      </c>
      <c r="D521" s="6" t="s">
        <v>48</v>
      </c>
      <c r="E521" s="6" t="s">
        <v>49</v>
      </c>
      <c r="F521" s="4" t="str">
        <f>HYPERLINK("https://drive.google.com/file/d/1U4zD_jGn-F_yIROb9ys0s3IDeYIvz8ZM/view?usp=drivesdk","आशुतोष उपाध्याय, जौनपुर")</f>
        <v>आशुतोष उपाध्याय, जौनपुर</v>
      </c>
    </row>
    <row r="522" spans="1:6" ht="14.25" x14ac:dyDescent="0.2">
      <c r="A522" s="6" t="s">
        <v>409</v>
      </c>
      <c r="B522" s="6" t="s">
        <v>16</v>
      </c>
      <c r="C522" s="6" t="s">
        <v>410</v>
      </c>
      <c r="D522" s="6" t="s">
        <v>411</v>
      </c>
      <c r="E522" s="6" t="s">
        <v>49</v>
      </c>
      <c r="F522" s="4" t="str">
        <f>HYPERLINK("https://drive.google.com/file/d/1W2-odF6fCIkXR8q1ilcu5hesQaGhNnS4/view?usp=drivesdk","रंजना यादव, जौनपुर")</f>
        <v>रंजना यादव, जौनपुर</v>
      </c>
    </row>
    <row r="523" spans="1:6" ht="14.25" x14ac:dyDescent="0.2">
      <c r="A523" s="6" t="s">
        <v>412</v>
      </c>
      <c r="B523" s="6" t="s">
        <v>16</v>
      </c>
      <c r="C523" s="6" t="s">
        <v>413</v>
      </c>
      <c r="D523" s="6" t="s">
        <v>48</v>
      </c>
      <c r="E523" s="6" t="s">
        <v>49</v>
      </c>
      <c r="F523" s="4" t="str">
        <f>HYPERLINK("https://drive.google.com/file/d/15ZlM_LtS0w9qhgqumiQhDwQicuUz54xN/view?usp=drivesdk","राजभारत मिश्र, जौनपुर")</f>
        <v>राजभारत मिश्र, जौनपुर</v>
      </c>
    </row>
    <row r="524" spans="1:6" ht="14.25" x14ac:dyDescent="0.2">
      <c r="A524" s="6" t="s">
        <v>417</v>
      </c>
      <c r="B524" s="6" t="s">
        <v>16</v>
      </c>
      <c r="C524" s="6" t="s">
        <v>418</v>
      </c>
      <c r="D524" s="6" t="s">
        <v>48</v>
      </c>
      <c r="E524" s="6" t="s">
        <v>49</v>
      </c>
      <c r="F524" s="4" t="str">
        <f>HYPERLINK("https://drive.google.com/file/d/1tx0oB9h3FpkmL_oL5yzkqrCDl0UiP49x/view?usp=drivesdk","कंचन मिश्रा, जौनपुर")</f>
        <v>कंचन मिश्रा, जौनपुर</v>
      </c>
    </row>
    <row r="525" spans="1:6" ht="14.25" x14ac:dyDescent="0.2">
      <c r="A525" s="6" t="s">
        <v>441</v>
      </c>
      <c r="B525" s="6" t="s">
        <v>140</v>
      </c>
      <c r="C525" s="6" t="s">
        <v>202</v>
      </c>
      <c r="D525" s="6" t="s">
        <v>48</v>
      </c>
      <c r="E525" s="6" t="s">
        <v>49</v>
      </c>
      <c r="F525" s="4" t="str">
        <f>HYPERLINK("https://drive.google.com/file/d/1QDomiXSCs_GQxjwDmtLOO_q8aNQ2sQfy/view?usp=drivesdk","अनिता राकेश तिवारी, जौनपुर")</f>
        <v>अनिता राकेश तिवारी, जौनपुर</v>
      </c>
    </row>
    <row r="526" spans="1:6" ht="14.25" x14ac:dyDescent="0.2">
      <c r="A526" s="6" t="s">
        <v>454</v>
      </c>
      <c r="B526" s="6" t="s">
        <v>16</v>
      </c>
      <c r="C526" s="6" t="s">
        <v>455</v>
      </c>
      <c r="D526" s="6" t="s">
        <v>48</v>
      </c>
      <c r="E526" s="6" t="s">
        <v>49</v>
      </c>
      <c r="F526" s="4" t="str">
        <f>HYPERLINK("https://drive.google.com/file/d/1aaP9qyVsOtLRJVg40YFxR7XAhrtQt-fH/view?usp=drivesdk","डॉ ज्योति मिश्रा, जौनपुर")</f>
        <v>डॉ ज्योति मिश्रा, जौनपुर</v>
      </c>
    </row>
    <row r="527" spans="1:6" ht="14.25" x14ac:dyDescent="0.2">
      <c r="A527" s="6" t="s">
        <v>473</v>
      </c>
      <c r="B527" s="6" t="s">
        <v>16</v>
      </c>
      <c r="C527" s="6" t="s">
        <v>474</v>
      </c>
      <c r="D527" s="6" t="s">
        <v>48</v>
      </c>
      <c r="E527" s="6" t="s">
        <v>49</v>
      </c>
      <c r="F527" s="4" t="str">
        <f>HYPERLINK("https://drive.google.com/file/d/1esgV1iSg03Yf1MSkoZH6n-jnjU75NLhw/view?usp=drivesdk","यामिनी सिंह, जौनपुर")</f>
        <v>यामिनी सिंह, जौनपुर</v>
      </c>
    </row>
    <row r="528" spans="1:6" ht="14.25" x14ac:dyDescent="0.2">
      <c r="A528" s="6" t="s">
        <v>491</v>
      </c>
      <c r="B528" s="6" t="s">
        <v>16</v>
      </c>
      <c r="C528" s="6" t="s">
        <v>455</v>
      </c>
      <c r="D528" s="6" t="s">
        <v>48</v>
      </c>
      <c r="E528" s="6" t="s">
        <v>49</v>
      </c>
      <c r="F528" s="4" t="str">
        <f>HYPERLINK("https://drive.google.com/file/d/18nuONKGyxCAPyCz0cZNq2yKUXCH2y661/view?usp=drivesdk","Meera Yadav, जौनपुर")</f>
        <v>Meera Yadav, जौनपुर</v>
      </c>
    </row>
    <row r="529" spans="1:6" ht="14.25" x14ac:dyDescent="0.2">
      <c r="A529" s="6" t="s">
        <v>501</v>
      </c>
      <c r="B529" s="6" t="s">
        <v>16</v>
      </c>
      <c r="C529" s="6" t="s">
        <v>202</v>
      </c>
      <c r="D529" s="6" t="s">
        <v>48</v>
      </c>
      <c r="E529" s="6" t="s">
        <v>49</v>
      </c>
      <c r="F529" s="4" t="str">
        <f>HYPERLINK("https://drive.google.com/file/d/1MH-JYiipJKt2LBaosaKe6JDxn4zTDn8q/view?usp=drivesdk","समर बहादुर यादव, जौनपुर")</f>
        <v>समर बहादुर यादव, जौनपुर</v>
      </c>
    </row>
    <row r="530" spans="1:6" ht="14.25" x14ac:dyDescent="0.2">
      <c r="A530" s="6" t="s">
        <v>505</v>
      </c>
      <c r="B530" s="6" t="s">
        <v>16</v>
      </c>
      <c r="C530" s="6" t="s">
        <v>410</v>
      </c>
      <c r="D530" s="6" t="s">
        <v>411</v>
      </c>
      <c r="E530" s="6" t="s">
        <v>49</v>
      </c>
      <c r="F530" s="4" t="str">
        <f>HYPERLINK("https://drive.google.com/file/d/1BQsDcEzys4pbAnZmeAXifnTo5xZvX0K-/view?usp=drivesdk","रागिनी गुप्ता, जौनपुर")</f>
        <v>रागिनी गुप्ता, जौनपुर</v>
      </c>
    </row>
    <row r="531" spans="1:6" ht="14.25" x14ac:dyDescent="0.2">
      <c r="A531" s="6" t="s">
        <v>510</v>
      </c>
      <c r="B531" s="6" t="s">
        <v>7</v>
      </c>
      <c r="C531" s="6" t="s">
        <v>511</v>
      </c>
      <c r="D531" s="6" t="s">
        <v>242</v>
      </c>
      <c r="E531" s="6" t="s">
        <v>49</v>
      </c>
      <c r="F531" s="4" t="str">
        <f>HYPERLINK("https://drive.google.com/file/d/1nf98p4cj6LY8J5VTCN5VNCjUgC7PR4rE/view?usp=drivesdk","अर्चित गुप्ता, जौनपुर")</f>
        <v>अर्चित गुप्ता, जौनपुर</v>
      </c>
    </row>
    <row r="532" spans="1:6" ht="14.25" x14ac:dyDescent="0.2">
      <c r="A532" s="6" t="s">
        <v>645</v>
      </c>
      <c r="B532" s="6" t="s">
        <v>16</v>
      </c>
      <c r="C532" s="6" t="s">
        <v>646</v>
      </c>
      <c r="D532" s="6" t="s">
        <v>647</v>
      </c>
      <c r="E532" s="6" t="s">
        <v>49</v>
      </c>
      <c r="F532" s="4" t="str">
        <f>HYPERLINK("https://drive.google.com/file/d/1DSvez4ir5y40O7PfBRH9-p51WHn6HsPj/view?usp=drivesdk","Alok Kumar Mishra, जौनपुर")</f>
        <v>Alok Kumar Mishra, जौनपुर</v>
      </c>
    </row>
    <row r="533" spans="1:6" ht="14.25" x14ac:dyDescent="0.2">
      <c r="A533" s="6" t="s">
        <v>1485</v>
      </c>
      <c r="B533" s="6" t="s">
        <v>16</v>
      </c>
      <c r="C533" s="6" t="s">
        <v>1486</v>
      </c>
      <c r="D533" s="6" t="s">
        <v>48</v>
      </c>
      <c r="E533" s="6" t="s">
        <v>49</v>
      </c>
      <c r="F533" s="4" t="str">
        <f>HYPERLINK("https://drive.google.com/file/d/18CTDte8YLhwzZPkfNJb17JJM7G5KmInW/view?usp=drivesdk","वीर प्रकाश यादव, जौनपुर")</f>
        <v>वीर प्रकाश यादव, जौनपुर</v>
      </c>
    </row>
    <row r="534" spans="1:6" ht="14.25" x14ac:dyDescent="0.2">
      <c r="A534" s="6" t="s">
        <v>2213</v>
      </c>
      <c r="B534" s="6" t="s">
        <v>16</v>
      </c>
      <c r="C534" s="6" t="s">
        <v>1486</v>
      </c>
      <c r="D534" s="6" t="s">
        <v>48</v>
      </c>
      <c r="E534" s="6" t="s">
        <v>49</v>
      </c>
      <c r="F534" s="4" t="str">
        <f>HYPERLINK("https://drive.google.com/file/d/1KFBBBZ9oJ2EgkCfDUJOW4FAJhjZtoC_5/view?usp=drivesdk","प्रेमा चौधरी, जौनपुर")</f>
        <v>प्रेमा चौधरी, जौनपुर</v>
      </c>
    </row>
    <row r="535" spans="1:6" ht="14.25" x14ac:dyDescent="0.2">
      <c r="A535" s="6" t="s">
        <v>2276</v>
      </c>
      <c r="B535" s="6" t="s">
        <v>16</v>
      </c>
      <c r="C535" s="6" t="s">
        <v>2277</v>
      </c>
      <c r="D535" s="6" t="s">
        <v>2278</v>
      </c>
      <c r="E535" s="6" t="s">
        <v>49</v>
      </c>
      <c r="F535" s="4" t="str">
        <f>HYPERLINK("https://drive.google.com/file/d/1e-2xeEU6MHxDFogPQmuSb2dm4goIPLVt/view?usp=drivesdk","Virendra Pratap Yadav, जौनपुर")</f>
        <v>Virendra Pratap Yadav, जौनपुर</v>
      </c>
    </row>
    <row r="536" spans="1:6" ht="14.25" x14ac:dyDescent="0.2">
      <c r="A536" s="6" t="s">
        <v>2307</v>
      </c>
      <c r="B536" s="6" t="s">
        <v>16</v>
      </c>
      <c r="C536" s="6" t="s">
        <v>2308</v>
      </c>
      <c r="D536" s="6" t="s">
        <v>2309</v>
      </c>
      <c r="E536" s="6" t="s">
        <v>49</v>
      </c>
      <c r="F536" s="4" t="str">
        <f>HYPERLINK("https://drive.google.com/file/d/1TPMrpvqOaKa6JOxgfPYi4KhxowK-9DL5/view?usp=drivesdk","राजेश कुमार उपाध्याय, जौनपुर")</f>
        <v>राजेश कुमार उपाध्याय, जौनपुर</v>
      </c>
    </row>
    <row r="537" spans="1:6" ht="14.25" x14ac:dyDescent="0.2">
      <c r="A537" s="6" t="s">
        <v>2322</v>
      </c>
      <c r="B537" s="6" t="s">
        <v>16</v>
      </c>
      <c r="C537" s="6" t="s">
        <v>2323</v>
      </c>
      <c r="D537" s="6" t="s">
        <v>2324</v>
      </c>
      <c r="E537" s="6" t="s">
        <v>49</v>
      </c>
      <c r="F537" s="4" t="str">
        <f>HYPERLINK("https://drive.google.com/file/d/1U01u33dD9tLNOGUldTEu1M1aZTPmzwRA/view?usp=drivesdk","राकेश कुमार सिंह, जौनपुर")</f>
        <v>राकेश कुमार सिंह, जौनपुर</v>
      </c>
    </row>
    <row r="538" spans="1:6" ht="14.25" x14ac:dyDescent="0.2">
      <c r="A538" s="6" t="s">
        <v>2185</v>
      </c>
      <c r="B538" s="6" t="s">
        <v>16</v>
      </c>
      <c r="C538" s="6" t="s">
        <v>1486</v>
      </c>
      <c r="D538" s="6" t="s">
        <v>48</v>
      </c>
      <c r="E538" s="6" t="s">
        <v>49</v>
      </c>
      <c r="F538" s="4" t="str">
        <f>HYPERLINK("https://drive.google.com/file/d/1qK-Ee0-XW_myR3Ic3OG7qNig3_XWn7Z1/view?usp=drivesdk","प्रतिभा यादव, जौनपुर")</f>
        <v>प्रतिभा यादव, जौनपुर</v>
      </c>
    </row>
    <row r="539" spans="1:6" ht="14.25" x14ac:dyDescent="0.2">
      <c r="A539" s="6" t="s">
        <v>2484</v>
      </c>
      <c r="B539" s="6" t="s">
        <v>16</v>
      </c>
      <c r="C539" s="6" t="s">
        <v>2485</v>
      </c>
      <c r="D539" s="6" t="s">
        <v>2309</v>
      </c>
      <c r="E539" s="6" t="s">
        <v>49</v>
      </c>
      <c r="F539" s="4" t="str">
        <f>HYPERLINK("https://drive.google.com/file/d/1aLV2ckcTcTvtSLLKZEw3jGrMz8Lem7AO/view?usp=drivesdk","साबेन्द्र कुमार यादव, जौनपुर")</f>
        <v>साबेन्द्र कुमार यादव, जौनपुर</v>
      </c>
    </row>
    <row r="540" spans="1:6" ht="14.25" x14ac:dyDescent="0.2">
      <c r="A540" s="6" t="s">
        <v>2833</v>
      </c>
      <c r="B540" s="6" t="s">
        <v>16</v>
      </c>
      <c r="C540" s="6" t="s">
        <v>2834</v>
      </c>
      <c r="D540" s="6" t="s">
        <v>2324</v>
      </c>
      <c r="E540" s="6" t="s">
        <v>49</v>
      </c>
      <c r="F540" s="4" t="str">
        <f>HYPERLINK("https://drive.google.com/file/d/1s7bp5-3wKGiKO61oINj-17RErgvt9c5m/view?usp=drivesdk","शिवम सिंह, जौनपुर")</f>
        <v>शिवम सिंह, जौनपुर</v>
      </c>
    </row>
    <row r="541" spans="1:6" ht="14.25" x14ac:dyDescent="0.2">
      <c r="A541" s="6" t="s">
        <v>2835</v>
      </c>
      <c r="B541" s="6" t="s">
        <v>16</v>
      </c>
      <c r="C541" s="6" t="s">
        <v>2836</v>
      </c>
      <c r="D541" s="6" t="s">
        <v>2837</v>
      </c>
      <c r="E541" s="6" t="s">
        <v>49</v>
      </c>
      <c r="F541" s="4" t="str">
        <f>HYPERLINK("https://drive.google.com/file/d/1paYC0PegivtAXr9hePmjX0dbDFAg2VFI/view?usp=drivesdk","PUSHPA YADAV, जौनपुर")</f>
        <v>PUSHPA YADAV, जौनपुर</v>
      </c>
    </row>
    <row r="542" spans="1:6" ht="14.25" x14ac:dyDescent="0.2">
      <c r="A542" s="6" t="s">
        <v>2838</v>
      </c>
      <c r="B542" s="6" t="s">
        <v>16</v>
      </c>
      <c r="C542" s="6" t="s">
        <v>2839</v>
      </c>
      <c r="D542" s="6" t="s">
        <v>2840</v>
      </c>
      <c r="E542" s="6" t="s">
        <v>49</v>
      </c>
      <c r="F542" s="4" t="str">
        <f>HYPERLINK("https://drive.google.com/file/d/1I8t59mZ85J_k-TDtFN6Osmc9zMPbo2cZ/view?usp=drivesdk","पुष्पा यादव, जौनपुर")</f>
        <v>पुष्पा यादव, जौनपुर</v>
      </c>
    </row>
    <row r="543" spans="1:6" ht="14.25" x14ac:dyDescent="0.2">
      <c r="A543" s="6" t="s">
        <v>2841</v>
      </c>
      <c r="B543" s="6" t="s">
        <v>16</v>
      </c>
      <c r="C543" s="6" t="s">
        <v>2842</v>
      </c>
      <c r="D543" s="6" t="s">
        <v>2324</v>
      </c>
      <c r="E543" s="6" t="s">
        <v>49</v>
      </c>
      <c r="F543" s="4" t="str">
        <f>HYPERLINK("https://drive.google.com/file/d/1lZu9xOG22pLgq_Zrcf_bVSOfmStw_NF4/view?usp=drivesdk","नूपुर श्रीवास्तव, जौनपुर")</f>
        <v>नूपुर श्रीवास्तव, जौनपुर</v>
      </c>
    </row>
    <row r="544" spans="1:6" ht="14.25" x14ac:dyDescent="0.2">
      <c r="A544" s="6" t="s">
        <v>3011</v>
      </c>
      <c r="B544" s="6" t="s">
        <v>16</v>
      </c>
      <c r="C544" s="6" t="s">
        <v>3012</v>
      </c>
      <c r="D544" s="6" t="s">
        <v>48</v>
      </c>
      <c r="E544" s="6" t="s">
        <v>49</v>
      </c>
      <c r="F544" s="4" t="str">
        <f>HYPERLINK("https://drive.google.com/file/d/1sD5WgsuryDWSD0q-hUr8rR6NFa_hkVNC/view?usp=drivesdk","Kanchan lata mishra, जौनपुर")</f>
        <v>Kanchan lata mishra, जौनपुर</v>
      </c>
    </row>
    <row r="545" spans="1:6" ht="14.25" x14ac:dyDescent="0.2">
      <c r="A545" s="6" t="s">
        <v>3025</v>
      </c>
      <c r="B545" s="6" t="s">
        <v>16</v>
      </c>
      <c r="C545" s="6" t="s">
        <v>3026</v>
      </c>
      <c r="D545" s="6" t="s">
        <v>48</v>
      </c>
      <c r="E545" s="6" t="s">
        <v>49</v>
      </c>
      <c r="F545" s="4" t="str">
        <f>HYPERLINK("https://drive.google.com/file/d/1HW2pStynemG6LWErZnZZk4_FKAcdLbgY/view?usp=drivesdk","सरिता यादव 'सरल', जौनपुर")</f>
        <v>सरिता यादव 'सरल', जौनपुर</v>
      </c>
    </row>
    <row r="546" spans="1:6" ht="14.25" x14ac:dyDescent="0.2">
      <c r="A546" s="6" t="s">
        <v>549</v>
      </c>
      <c r="B546" s="6" t="s">
        <v>16</v>
      </c>
      <c r="C546" s="6" t="s">
        <v>550</v>
      </c>
      <c r="D546" s="6" t="s">
        <v>551</v>
      </c>
      <c r="E546" s="6" t="s">
        <v>552</v>
      </c>
      <c r="F546" s="4" t="str">
        <f>HYPERLINK("https://drive.google.com/file/d/11_savc6m3O58O3HxfztNqY1PHjxVPU3M/view?usp=drivesdk","Afroj Anjum, झाँसी")</f>
        <v>Afroj Anjum, झाँसी</v>
      </c>
    </row>
    <row r="547" spans="1:6" ht="14.25" x14ac:dyDescent="0.2">
      <c r="A547" s="6" t="s">
        <v>1327</v>
      </c>
      <c r="B547" s="6" t="s">
        <v>16</v>
      </c>
      <c r="C547" s="6" t="s">
        <v>1328</v>
      </c>
      <c r="D547" s="6" t="s">
        <v>1329</v>
      </c>
      <c r="E547" s="6" t="s">
        <v>552</v>
      </c>
      <c r="F547" s="4" t="str">
        <f>HYPERLINK("https://drive.google.com/file/d/1CLjXbDR_nuLFiTInwYUzFde4S_mEF6xm/view?usp=drivesdk","Manuja Dwivedi, झाँसी")</f>
        <v>Manuja Dwivedi, झाँसी</v>
      </c>
    </row>
    <row r="548" spans="1:6" ht="14.25" x14ac:dyDescent="0.2">
      <c r="A548" s="6" t="s">
        <v>1330</v>
      </c>
      <c r="B548" s="6" t="s">
        <v>16</v>
      </c>
      <c r="C548" s="6" t="s">
        <v>1331</v>
      </c>
      <c r="D548" s="6" t="s">
        <v>1332</v>
      </c>
      <c r="E548" s="6" t="s">
        <v>552</v>
      </c>
      <c r="F548" s="4" t="str">
        <f>HYPERLINK("https://drive.google.com/file/d/19g_PcVO9Mkff5OjsGJdzpfGkKdu1TxWu/view?usp=drivesdk","Kalpana anuragi, झाँसी")</f>
        <v>Kalpana anuragi, झाँसी</v>
      </c>
    </row>
    <row r="549" spans="1:6" ht="14.25" x14ac:dyDescent="0.2">
      <c r="A549" s="6" t="s">
        <v>1333</v>
      </c>
      <c r="B549" s="6" t="s">
        <v>16</v>
      </c>
      <c r="C549" s="6" t="s">
        <v>1334</v>
      </c>
      <c r="D549" s="6" t="s">
        <v>1332</v>
      </c>
      <c r="E549" s="6" t="s">
        <v>552</v>
      </c>
      <c r="F549" s="4" t="str">
        <f>HYPERLINK("https://drive.google.com/file/d/1Nu3QlSl-8m5xyEDdKakWedcmwz2JiNy6/view?usp=drivesdk","Seema sahu, झाँसी")</f>
        <v>Seema sahu, झाँसी</v>
      </c>
    </row>
    <row r="550" spans="1:6" ht="14.25" x14ac:dyDescent="0.2">
      <c r="A550" s="6" t="s">
        <v>1335</v>
      </c>
      <c r="B550" s="6" t="s">
        <v>16</v>
      </c>
      <c r="C550" s="6" t="s">
        <v>1336</v>
      </c>
      <c r="D550" s="6" t="s">
        <v>1337</v>
      </c>
      <c r="E550" s="6" t="s">
        <v>552</v>
      </c>
      <c r="F550" s="4" t="str">
        <f>HYPERLINK("https://drive.google.com/file/d/1GLdzo3PdcPiFgE7Ebmgjo3cKz90UDUjE/view?usp=drivesdk","Sunita, झाँसी")</f>
        <v>Sunita, झाँसी</v>
      </c>
    </row>
    <row r="551" spans="1:6" ht="14.25" x14ac:dyDescent="0.2">
      <c r="A551" s="6" t="s">
        <v>1338</v>
      </c>
      <c r="B551" s="6" t="s">
        <v>16</v>
      </c>
      <c r="C551" s="6" t="s">
        <v>1339</v>
      </c>
      <c r="D551" s="6" t="s">
        <v>1332</v>
      </c>
      <c r="E551" s="6" t="s">
        <v>552</v>
      </c>
      <c r="F551" s="4" t="str">
        <f>HYPERLINK("https://drive.google.com/file/d/1l8-DJ0AM8AemTa9N8i0QE7E0p4rySLIt/view?usp=drivesdk","Hemlata patel, झाँसी")</f>
        <v>Hemlata patel, झाँसी</v>
      </c>
    </row>
    <row r="552" spans="1:6" ht="14.25" x14ac:dyDescent="0.2">
      <c r="A552" s="6" t="s">
        <v>1340</v>
      </c>
      <c r="B552" s="6" t="s">
        <v>16</v>
      </c>
      <c r="C552" s="6" t="s">
        <v>1341</v>
      </c>
      <c r="D552" s="6" t="s">
        <v>1342</v>
      </c>
      <c r="E552" s="6" t="s">
        <v>552</v>
      </c>
      <c r="F552" s="4" t="str">
        <f>HYPERLINK("https://drive.google.com/file/d/1xq4rWKpMqezXsMxVIu9GREt7Tg8h0SdY/view?usp=drivesdk","Neha Verma, झाँसी")</f>
        <v>Neha Verma, झाँसी</v>
      </c>
    </row>
    <row r="553" spans="1:6" ht="14.25" x14ac:dyDescent="0.2">
      <c r="A553" s="6" t="s">
        <v>1343</v>
      </c>
      <c r="B553" s="6" t="s">
        <v>16</v>
      </c>
      <c r="C553" s="6" t="s">
        <v>1339</v>
      </c>
      <c r="D553" s="6" t="s">
        <v>1332</v>
      </c>
      <c r="E553" s="6" t="s">
        <v>552</v>
      </c>
      <c r="F553" s="4" t="str">
        <f>HYPERLINK("https://drive.google.com/file/d/1tmJ25Y15579pSTuG0AAsQ0nsxxTSG-ew/view?usp=drivesdk","Satyavati, झाँसी")</f>
        <v>Satyavati, झाँसी</v>
      </c>
    </row>
    <row r="554" spans="1:6" ht="14.25" x14ac:dyDescent="0.2">
      <c r="A554" s="6" t="s">
        <v>2351</v>
      </c>
      <c r="B554" s="6" t="s">
        <v>16</v>
      </c>
      <c r="C554" s="6" t="s">
        <v>2352</v>
      </c>
      <c r="D554" s="6" t="s">
        <v>2353</v>
      </c>
      <c r="E554" s="6" t="s">
        <v>552</v>
      </c>
      <c r="F554" s="4" t="str">
        <f>HYPERLINK("https://drive.google.com/file/d/1iECFwsUZ4-2GZlxkhfEMl31vF05FYUO5/view?usp=drivesdk","Ranjana Shrivastava, झाँसी")</f>
        <v>Ranjana Shrivastava, झाँसी</v>
      </c>
    </row>
    <row r="555" spans="1:6" ht="14.25" x14ac:dyDescent="0.2">
      <c r="A555" s="6" t="s">
        <v>2354</v>
      </c>
      <c r="B555" s="6" t="s">
        <v>16</v>
      </c>
      <c r="C555" s="6" t="s">
        <v>2355</v>
      </c>
      <c r="D555" s="6" t="s">
        <v>2356</v>
      </c>
      <c r="E555" s="6" t="s">
        <v>552</v>
      </c>
      <c r="F555" s="4" t="str">
        <f>HYPERLINK("https://drive.google.com/file/d/1LKbHlfYsb0pFyURD--d3EeHATI00BmPL/view?usp=drivesdk","Rashmi Ali, झाँसी")</f>
        <v>Rashmi Ali, झाँसी</v>
      </c>
    </row>
    <row r="556" spans="1:6" ht="14.25" x14ac:dyDescent="0.2">
      <c r="A556" s="6" t="s">
        <v>2357</v>
      </c>
      <c r="B556" s="6" t="s">
        <v>16</v>
      </c>
      <c r="C556" s="6" t="s">
        <v>2358</v>
      </c>
      <c r="D556" s="6" t="s">
        <v>2359</v>
      </c>
      <c r="E556" s="6" t="s">
        <v>552</v>
      </c>
      <c r="F556" s="4" t="str">
        <f>HYPERLINK("https://drive.google.com/file/d/1SGSaVJzgK9r_LAwSgUQgj50divqJYPjg/view?usp=drivesdk","Jameel Khatoon, झाँसी")</f>
        <v>Jameel Khatoon, झाँसी</v>
      </c>
    </row>
    <row r="557" spans="1:6" ht="14.25" x14ac:dyDescent="0.2">
      <c r="A557" s="6" t="s">
        <v>2360</v>
      </c>
      <c r="B557" s="6" t="s">
        <v>16</v>
      </c>
      <c r="C557" s="6" t="s">
        <v>2361</v>
      </c>
      <c r="D557" s="6" t="s">
        <v>2353</v>
      </c>
      <c r="E557" s="6" t="s">
        <v>552</v>
      </c>
      <c r="F557" s="4" t="str">
        <f>HYPERLINK("https://drive.google.com/file/d/1I8G_KcuElHLBl-dJ42bu95VjJtLH3mQq/view?usp=drivesdk","Mala Shrivastava, झाँसी")</f>
        <v>Mala Shrivastava, झाँसी</v>
      </c>
    </row>
    <row r="558" spans="1:6" ht="14.25" x14ac:dyDescent="0.2">
      <c r="A558" s="6" t="s">
        <v>1995</v>
      </c>
      <c r="B558" s="6" t="s">
        <v>16</v>
      </c>
      <c r="C558" s="6" t="s">
        <v>2352</v>
      </c>
      <c r="D558" s="6" t="s">
        <v>2353</v>
      </c>
      <c r="E558" s="6" t="s">
        <v>552</v>
      </c>
      <c r="F558" s="4" t="str">
        <f>HYPERLINK("https://drive.google.com/file/d/1-5lz_qmd8x2i8eE17vRwo1qsrmHKsgdv/view?usp=drivesdk","Preeti Agarwal, झाँसी")</f>
        <v>Preeti Agarwal, झाँसी</v>
      </c>
    </row>
    <row r="559" spans="1:6" ht="14.25" x14ac:dyDescent="0.2">
      <c r="A559" s="6" t="s">
        <v>2362</v>
      </c>
      <c r="B559" s="6" t="s">
        <v>16</v>
      </c>
      <c r="C559" s="6" t="s">
        <v>2352</v>
      </c>
      <c r="D559" s="6" t="s">
        <v>2353</v>
      </c>
      <c r="E559" s="6" t="s">
        <v>552</v>
      </c>
      <c r="F559" s="4" t="str">
        <f>HYPERLINK("https://drive.google.com/file/d/14pycGPfjoEHSmMbj_WqYtuAhKdbWkPSt/view?usp=drivesdk","Surekha Choudhery, झाँसी")</f>
        <v>Surekha Choudhery, झाँसी</v>
      </c>
    </row>
    <row r="560" spans="1:6" ht="14.25" x14ac:dyDescent="0.2">
      <c r="A560" s="6" t="s">
        <v>2363</v>
      </c>
      <c r="B560" s="6" t="s">
        <v>16</v>
      </c>
      <c r="C560" s="6" t="s">
        <v>2352</v>
      </c>
      <c r="D560" s="6" t="s">
        <v>2353</v>
      </c>
      <c r="E560" s="6" t="s">
        <v>552</v>
      </c>
      <c r="F560" s="4" t="str">
        <f>HYPERLINK("https://drive.google.com/file/d/1wMLTlLnMHRv_GMW0qsNmJ4RJZrW8fLSj/view?usp=drivesdk","Deepti Agrawal, झाँसी")</f>
        <v>Deepti Agrawal, झाँसी</v>
      </c>
    </row>
    <row r="561" spans="1:6" ht="14.25" x14ac:dyDescent="0.2">
      <c r="A561" s="6" t="s">
        <v>2364</v>
      </c>
      <c r="B561" s="6" t="s">
        <v>16</v>
      </c>
      <c r="C561" s="6" t="s">
        <v>2352</v>
      </c>
      <c r="D561" s="6" t="s">
        <v>2353</v>
      </c>
      <c r="E561" s="6" t="s">
        <v>552</v>
      </c>
      <c r="F561" s="4" t="str">
        <f>HYPERLINK("https://drive.google.com/file/d/1pyoWWMvwhfEGZJA2N89sdxuKnwBd8i7V/view?usp=drivesdk","Sadhana Gupta, झाँसी")</f>
        <v>Sadhana Gupta, झाँसी</v>
      </c>
    </row>
    <row r="562" spans="1:6" ht="14.25" x14ac:dyDescent="0.2">
      <c r="A562" s="6" t="s">
        <v>2365</v>
      </c>
      <c r="B562" s="6" t="s">
        <v>16</v>
      </c>
      <c r="C562" s="6" t="s">
        <v>2366</v>
      </c>
      <c r="D562" s="6" t="s">
        <v>2353</v>
      </c>
      <c r="E562" s="6" t="s">
        <v>552</v>
      </c>
      <c r="F562" s="4" t="str">
        <f>HYPERLINK("https://drive.google.com/file/d/1KTDIVBs42Sq_eaTX_ml32ONapdblJW6J/view?usp=drivesdk","Manjula Shrivastava, झाँसी")</f>
        <v>Manjula Shrivastava, झाँसी</v>
      </c>
    </row>
    <row r="563" spans="1:6" ht="14.25" x14ac:dyDescent="0.2">
      <c r="A563" s="6" t="s">
        <v>2367</v>
      </c>
      <c r="B563" s="6" t="s">
        <v>16</v>
      </c>
      <c r="C563" s="6" t="s">
        <v>2368</v>
      </c>
      <c r="D563" s="6" t="s">
        <v>2353</v>
      </c>
      <c r="E563" s="6" t="s">
        <v>552</v>
      </c>
      <c r="F563" s="4" t="str">
        <f>HYPERLINK("https://drive.google.com/file/d/1AY55mNqzc9EuScPYS1Uie2DTdAP7PXQs/view?usp=drivesdk","Radha Nayak, झाँसी")</f>
        <v>Radha Nayak, झाँसी</v>
      </c>
    </row>
    <row r="564" spans="1:6" ht="14.25" x14ac:dyDescent="0.2">
      <c r="A564" s="6" t="s">
        <v>2369</v>
      </c>
      <c r="B564" s="6" t="s">
        <v>16</v>
      </c>
      <c r="C564" s="6" t="s">
        <v>2368</v>
      </c>
      <c r="D564" s="6" t="s">
        <v>2353</v>
      </c>
      <c r="E564" s="6" t="s">
        <v>552</v>
      </c>
      <c r="F564" s="4" t="str">
        <f>HYPERLINK("https://drive.google.com/file/d/1KXVHmhLvmycPJnxRWq_rCKCqmRsLD2vU/view?usp=drivesdk","Hansmukhi, झाँसी")</f>
        <v>Hansmukhi, झाँसी</v>
      </c>
    </row>
    <row r="565" spans="1:6" ht="14.25" x14ac:dyDescent="0.2">
      <c r="A565" s="6" t="s">
        <v>2410</v>
      </c>
      <c r="B565" s="6" t="s">
        <v>16</v>
      </c>
      <c r="C565" s="6" t="s">
        <v>2411</v>
      </c>
      <c r="D565" s="6" t="s">
        <v>1332</v>
      </c>
      <c r="E565" s="6" t="s">
        <v>552</v>
      </c>
      <c r="F565" s="4" t="str">
        <f>HYPERLINK("https://drive.google.com/file/d/12XkEb04pPxRgFPasFd3qv1zzihqqaQeq/view?usp=drivesdk","Reena, झाँसी")</f>
        <v>Reena, झाँसी</v>
      </c>
    </row>
    <row r="566" spans="1:6" ht="14.25" x14ac:dyDescent="0.2">
      <c r="A566" s="6" t="s">
        <v>2412</v>
      </c>
      <c r="B566" s="6" t="s">
        <v>16</v>
      </c>
      <c r="C566" s="6" t="s">
        <v>2413</v>
      </c>
      <c r="D566" s="6" t="s">
        <v>2414</v>
      </c>
      <c r="E566" s="6" t="s">
        <v>552</v>
      </c>
      <c r="F566" s="4" t="str">
        <f>HYPERLINK("https://drive.google.com/file/d/1cm8uadKMt0adqHlgAx8MozywUiy5pNip/view?usp=drivesdk","Shakuntla Mate, झाँसी")</f>
        <v>Shakuntla Mate, झाँसी</v>
      </c>
    </row>
    <row r="567" spans="1:6" ht="14.25" x14ac:dyDescent="0.2">
      <c r="A567" s="6" t="s">
        <v>103</v>
      </c>
      <c r="B567" s="6" t="s">
        <v>16</v>
      </c>
      <c r="C567" s="6" t="s">
        <v>104</v>
      </c>
      <c r="D567" s="6" t="s">
        <v>105</v>
      </c>
      <c r="E567" s="6" t="s">
        <v>106</v>
      </c>
      <c r="F567" s="4" t="str">
        <f>HYPERLINK("https://drive.google.com/file/d/1ODgB4Qn9A35aN_jGAjwmecmweuRXT9rF/view?usp=drivesdk","Hridya and Bharati, देवरिया")</f>
        <v>Hridya and Bharati, देवरिया</v>
      </c>
    </row>
    <row r="568" spans="1:6" ht="14.25" x14ac:dyDescent="0.2">
      <c r="A568" s="6" t="s">
        <v>107</v>
      </c>
      <c r="B568" s="6" t="s">
        <v>16</v>
      </c>
      <c r="C568" s="6" t="s">
        <v>108</v>
      </c>
      <c r="D568" s="6" t="s">
        <v>105</v>
      </c>
      <c r="E568" s="6" t="s">
        <v>106</v>
      </c>
      <c r="F568" s="4" t="str">
        <f>HYPERLINK("https://drive.google.com/file/d/1EQrDjdo_IW483226xzrPqsMquRw0pjga/view?usp=drivesdk","Akhilesh Kumar Gupta, देवरिया")</f>
        <v>Akhilesh Kumar Gupta, देवरिया</v>
      </c>
    </row>
    <row r="569" spans="1:6" ht="14.25" x14ac:dyDescent="0.2">
      <c r="A569" s="6" t="s">
        <v>112</v>
      </c>
      <c r="B569" s="6" t="s">
        <v>16</v>
      </c>
      <c r="C569" s="6" t="s">
        <v>113</v>
      </c>
      <c r="D569" s="6" t="s">
        <v>114</v>
      </c>
      <c r="E569" s="6" t="s">
        <v>106</v>
      </c>
      <c r="F569" s="4" t="str">
        <f>HYPERLINK("https://drive.google.com/file/d/1xX5DzF2P2n6iRIzWfsw9_5x5bLVAUgYY/view?usp=drivesdk","Sheeba Sheeba Siddiqui, देवरिया")</f>
        <v>Sheeba Sheeba Siddiqui, देवरिया</v>
      </c>
    </row>
    <row r="570" spans="1:6" ht="14.25" x14ac:dyDescent="0.2">
      <c r="A570" s="6" t="s">
        <v>115</v>
      </c>
      <c r="B570" s="6" t="s">
        <v>16</v>
      </c>
      <c r="C570" s="6" t="s">
        <v>113</v>
      </c>
      <c r="D570" s="6" t="s">
        <v>116</v>
      </c>
      <c r="E570" s="6" t="s">
        <v>106</v>
      </c>
      <c r="F570" s="4" t="str">
        <f>HYPERLINK("https://drive.google.com/file/d/14MaPNr40pX6v9RRe9Qyq5W3aranov7zS/view?usp=drivesdk","Sheeba Shahin Siddiqui, देवरिया")</f>
        <v>Sheeba Shahin Siddiqui, देवरिया</v>
      </c>
    </row>
    <row r="571" spans="1:6" ht="14.25" x14ac:dyDescent="0.2">
      <c r="A571" s="6" t="s">
        <v>117</v>
      </c>
      <c r="B571" s="6" t="s">
        <v>16</v>
      </c>
      <c r="C571" s="6" t="s">
        <v>118</v>
      </c>
      <c r="D571" s="6" t="s">
        <v>116</v>
      </c>
      <c r="E571" s="6" t="s">
        <v>106</v>
      </c>
      <c r="F571" s="4" t="str">
        <f>HYPERLINK("https://drive.google.com/file/d/1K9XfI3uY8Mv-yt6sPVVkPuUQTPYvWX0b/view?usp=drivesdk","Hemlata pandey, देवरिया")</f>
        <v>Hemlata pandey, देवरिया</v>
      </c>
    </row>
    <row r="572" spans="1:6" ht="14.25" x14ac:dyDescent="0.2">
      <c r="A572" s="6" t="s">
        <v>119</v>
      </c>
      <c r="B572" s="6" t="s">
        <v>16</v>
      </c>
      <c r="C572" s="6" t="s">
        <v>120</v>
      </c>
      <c r="D572" s="6" t="s">
        <v>116</v>
      </c>
      <c r="E572" s="6" t="s">
        <v>106</v>
      </c>
      <c r="F572" s="4" t="str">
        <f>HYPERLINK("https://drive.google.com/file/d/1jYvvCr6mxe-kJ7-unQDdE5eJLarU6Fah/view?usp=drivesdk","Anita devi, देवरिया")</f>
        <v>Anita devi, देवरिया</v>
      </c>
    </row>
    <row r="573" spans="1:6" ht="14.25" x14ac:dyDescent="0.2">
      <c r="A573" s="6" t="s">
        <v>1121</v>
      </c>
      <c r="B573" s="6" t="s">
        <v>16</v>
      </c>
      <c r="C573" s="6" t="s">
        <v>1122</v>
      </c>
      <c r="D573" s="6" t="s">
        <v>1123</v>
      </c>
      <c r="E573" s="6" t="s">
        <v>106</v>
      </c>
      <c r="F573" s="4" t="str">
        <f>HYPERLINK("https://drive.google.com/file/d/1f0YrBX_dGrCQNuFGABdsk3MZpvv6spVv/view?usp=drivesdk","भोला चौधरी, देवरिया")</f>
        <v>भोला चौधरी, देवरिया</v>
      </c>
    </row>
    <row r="574" spans="1:6" ht="14.25" x14ac:dyDescent="0.2">
      <c r="A574" s="6" t="s">
        <v>1124</v>
      </c>
      <c r="B574" s="6" t="s">
        <v>16</v>
      </c>
      <c r="C574" s="6" t="s">
        <v>1125</v>
      </c>
      <c r="D574" s="6" t="s">
        <v>1123</v>
      </c>
      <c r="E574" s="6" t="s">
        <v>106</v>
      </c>
      <c r="F574" s="4" t="str">
        <f>HYPERLINK("https://drive.google.com/file/d/1j0iNAV1fJbdB8z51BIYDqxuLeyHSvqkw/view?usp=drivesdk","ANITA BHARATI, देवरिया")</f>
        <v>ANITA BHARATI, देवरिया</v>
      </c>
    </row>
    <row r="575" spans="1:6" ht="14.25" x14ac:dyDescent="0.2">
      <c r="A575" s="6" t="s">
        <v>1126</v>
      </c>
      <c r="B575" s="6" t="s">
        <v>16</v>
      </c>
      <c r="C575" s="6" t="s">
        <v>1125</v>
      </c>
      <c r="D575" s="6" t="s">
        <v>1123</v>
      </c>
      <c r="E575" s="6" t="s">
        <v>106</v>
      </c>
      <c r="F575" s="4" t="str">
        <f>HYPERLINK("https://drive.google.com/file/d/1zGc6hn5T-dvPNL32eDRhATCV4UhHxGPR/view?usp=drivesdk","SAVITA YADAV, देवरिया")</f>
        <v>SAVITA YADAV, देवरिया</v>
      </c>
    </row>
    <row r="576" spans="1:6" ht="14.25" x14ac:dyDescent="0.2">
      <c r="A576" s="6" t="s">
        <v>1127</v>
      </c>
      <c r="B576" s="6" t="s">
        <v>16</v>
      </c>
      <c r="C576" s="6" t="s">
        <v>1125</v>
      </c>
      <c r="D576" s="6" t="s">
        <v>1123</v>
      </c>
      <c r="E576" s="6" t="s">
        <v>106</v>
      </c>
      <c r="F576" s="4" t="str">
        <f>HYPERLINK("https://drive.google.com/file/d/1I2qMOv3anhcskpjE35LL9JtHU73Dmtzu/view?usp=drivesdk","SONAL TIWARI, देवरिया")</f>
        <v>SONAL TIWARI, देवरिया</v>
      </c>
    </row>
    <row r="577" spans="1:6" ht="14.25" x14ac:dyDescent="0.2">
      <c r="A577" s="6" t="s">
        <v>1128</v>
      </c>
      <c r="B577" s="6" t="s">
        <v>16</v>
      </c>
      <c r="C577" s="6" t="s">
        <v>1125</v>
      </c>
      <c r="D577" s="6" t="s">
        <v>1123</v>
      </c>
      <c r="E577" s="6" t="s">
        <v>106</v>
      </c>
      <c r="F577" s="4" t="str">
        <f>HYPERLINK("https://drive.google.com/file/d/1Mufxtx5IvLzAxKE13TTGTKDlGYA1qb-w/view?usp=drivesdk","KAVITA PANDEY, देवरिया")</f>
        <v>KAVITA PANDEY, देवरिया</v>
      </c>
    </row>
    <row r="578" spans="1:6" ht="14.25" x14ac:dyDescent="0.2">
      <c r="A578" s="6" t="s">
        <v>115</v>
      </c>
      <c r="B578" s="6" t="s">
        <v>16</v>
      </c>
      <c r="C578" s="6" t="s">
        <v>1129</v>
      </c>
      <c r="D578" s="6" t="s">
        <v>116</v>
      </c>
      <c r="E578" s="6" t="s">
        <v>106</v>
      </c>
      <c r="F578" s="4" t="str">
        <f>HYPERLINK("https://drive.google.com/file/d/1bIXnQh7GBGk9muCZr_Nr099TUFrLJgsf/view?usp=drivesdk","Sheeba Shahin Siddiqui, देवरिया")</f>
        <v>Sheeba Shahin Siddiqui, देवरिया</v>
      </c>
    </row>
    <row r="579" spans="1:6" ht="14.25" x14ac:dyDescent="0.2">
      <c r="A579" s="6" t="s">
        <v>119</v>
      </c>
      <c r="B579" s="6" t="s">
        <v>16</v>
      </c>
      <c r="C579" s="6" t="s">
        <v>118</v>
      </c>
      <c r="D579" s="6" t="s">
        <v>116</v>
      </c>
      <c r="E579" s="6" t="s">
        <v>106</v>
      </c>
      <c r="F579" s="4" t="str">
        <f>HYPERLINK("https://drive.google.com/file/d/1teuC841lMEWEGAVNvFURgUWgjp4ODRe1/view?usp=drivesdk","Anita devi, देवरिया")</f>
        <v>Anita devi, देवरिया</v>
      </c>
    </row>
    <row r="580" spans="1:6" ht="14.25" x14ac:dyDescent="0.2">
      <c r="A580" s="6" t="s">
        <v>1130</v>
      </c>
      <c r="B580" s="6" t="s">
        <v>16</v>
      </c>
      <c r="C580" s="6" t="s">
        <v>1131</v>
      </c>
      <c r="D580" s="6" t="s">
        <v>116</v>
      </c>
      <c r="E580" s="6" t="s">
        <v>106</v>
      </c>
      <c r="F580" s="4" t="str">
        <f>HYPERLINK("https://drive.google.com/file/d/1VHrY8qZy6FmntsYhjQdo4uxXWoQuaiYy/view?usp=drivesdk","Gauri Shankar Singh, देवरिया")</f>
        <v>Gauri Shankar Singh, देवरिया</v>
      </c>
    </row>
    <row r="581" spans="1:6" ht="14.25" x14ac:dyDescent="0.2">
      <c r="A581" s="6" t="s">
        <v>117</v>
      </c>
      <c r="B581" s="6" t="s">
        <v>16</v>
      </c>
      <c r="C581" s="6" t="s">
        <v>120</v>
      </c>
      <c r="D581" s="6" t="s">
        <v>116</v>
      </c>
      <c r="E581" s="6" t="s">
        <v>106</v>
      </c>
      <c r="F581" s="4" t="str">
        <f>HYPERLINK("https://drive.google.com/file/d/1Yz4MKNXlvIgadkZH7O4zbfjY0O4rkNBW/view?usp=drivesdk","Hemlata pandey, देवरिया")</f>
        <v>Hemlata pandey, देवरिया</v>
      </c>
    </row>
    <row r="582" spans="1:6" ht="14.25" x14ac:dyDescent="0.2">
      <c r="A582" s="6" t="s">
        <v>1718</v>
      </c>
      <c r="B582" s="6" t="s">
        <v>16</v>
      </c>
      <c r="C582" s="6" t="s">
        <v>1719</v>
      </c>
      <c r="D582" s="6" t="s">
        <v>1720</v>
      </c>
      <c r="E582" s="6" t="s">
        <v>106</v>
      </c>
      <c r="F582" s="4" t="str">
        <f>HYPERLINK("https://drive.google.com/file/d/1c4WBWahO9CdNzfNUQFSVhk3I4KS7mTb2/view?usp=drivesdk","KHURSHEED AHMAD, देवरिया")</f>
        <v>KHURSHEED AHMAD, देवरिया</v>
      </c>
    </row>
    <row r="583" spans="1:6" ht="14.25" x14ac:dyDescent="0.2">
      <c r="A583" s="6" t="s">
        <v>1823</v>
      </c>
      <c r="B583" s="6" t="s">
        <v>16</v>
      </c>
      <c r="C583" s="6" t="s">
        <v>1824</v>
      </c>
      <c r="D583" s="6" t="s">
        <v>105</v>
      </c>
      <c r="E583" s="6" t="s">
        <v>106</v>
      </c>
      <c r="F583" s="4" t="str">
        <f>HYPERLINK("https://drive.google.com/file/d/1i1foVtRhy1iRFKrgJqwFtIchOP5kg-CO/view?usp=drivesdk","Manisha mishra, देवरिया")</f>
        <v>Manisha mishra, देवरिया</v>
      </c>
    </row>
    <row r="584" spans="1:6" ht="14.25" x14ac:dyDescent="0.2">
      <c r="A584" s="6" t="s">
        <v>2768</v>
      </c>
      <c r="B584" s="6" t="s">
        <v>16</v>
      </c>
      <c r="C584" s="6" t="s">
        <v>2769</v>
      </c>
      <c r="D584" s="6" t="s">
        <v>105</v>
      </c>
      <c r="E584" s="6" t="s">
        <v>106</v>
      </c>
      <c r="F584" s="4" t="str">
        <f>HYPERLINK("https://drive.google.com/file/d/19ZJjHjJMnxqn9-LIP8rDrAu8dWPuRiHJ/view?usp=drivesdk","Savita, देवरिया")</f>
        <v>Savita, देवरिया</v>
      </c>
    </row>
    <row r="585" spans="1:6" ht="14.25" x14ac:dyDescent="0.2">
      <c r="A585" s="6" t="s">
        <v>2848</v>
      </c>
      <c r="B585" s="6" t="s">
        <v>16</v>
      </c>
      <c r="C585" s="6" t="s">
        <v>2849</v>
      </c>
      <c r="D585" s="6" t="s">
        <v>1123</v>
      </c>
      <c r="E585" s="6" t="s">
        <v>106</v>
      </c>
      <c r="F585" s="4" t="str">
        <f>HYPERLINK("https://drive.google.com/file/d/1JzfXiBnHBAEVphULq5cDzMW0g50tSYm3/view?usp=drivesdk","श्रीराम गुप्ता, देवरिया")</f>
        <v>श्रीराम गुप्ता, देवरिया</v>
      </c>
    </row>
    <row r="586" spans="1:6" ht="14.25" x14ac:dyDescent="0.2">
      <c r="A586" s="6" t="s">
        <v>2850</v>
      </c>
      <c r="B586" s="6" t="s">
        <v>16</v>
      </c>
      <c r="C586" s="6" t="s">
        <v>2851</v>
      </c>
      <c r="D586" s="6" t="s">
        <v>2852</v>
      </c>
      <c r="E586" s="6" t="s">
        <v>106</v>
      </c>
      <c r="F586" s="4" t="str">
        <f>HYPERLINK("https://drive.google.com/file/d/1A9dywdXVnXdNSxDs8OVYH3Uwq7H-hcF0/view?usp=drivesdk","मनीष कुमार सिंह, देवरिया")</f>
        <v>मनीष कुमार सिंह, देवरिया</v>
      </c>
    </row>
    <row r="587" spans="1:6" ht="14.25" x14ac:dyDescent="0.2">
      <c r="A587" s="6" t="s">
        <v>2888</v>
      </c>
      <c r="B587" s="6" t="s">
        <v>16</v>
      </c>
      <c r="C587" s="6" t="s">
        <v>2889</v>
      </c>
      <c r="D587" s="6" t="s">
        <v>2890</v>
      </c>
      <c r="E587" s="6" t="s">
        <v>106</v>
      </c>
      <c r="F587" s="4" t="str">
        <f>HYPERLINK("https://drive.google.com/file/d/1buxeMGlM3LGn1zoOP9KDTZioPdSJEAK7/view?usp=drivesdk","स्मिता श्रीवास्तव, देवरिया")</f>
        <v>स्मिता श्रीवास्तव, देवरिया</v>
      </c>
    </row>
    <row r="588" spans="1:6" ht="14.25" x14ac:dyDescent="0.2">
      <c r="A588" s="6" t="s">
        <v>2770</v>
      </c>
      <c r="B588" s="6" t="s">
        <v>16</v>
      </c>
      <c r="C588" s="6" t="s">
        <v>2771</v>
      </c>
      <c r="D588" s="6" t="s">
        <v>2772</v>
      </c>
      <c r="E588" s="6" t="s">
        <v>2773</v>
      </c>
      <c r="F588" s="4" t="str">
        <f>HYPERLINK("https://drive.google.com/file/d/1bcuQ14DNRnNOStSTpfHIa5a8FKDpCjcW/view?usp=drivesdk","Sayyada सय्यदा, पीलीभीत")</f>
        <v>Sayyada सय्यदा, पीलीभीत</v>
      </c>
    </row>
    <row r="589" spans="1:6" ht="14.25" x14ac:dyDescent="0.2">
      <c r="A589" s="6" t="s">
        <v>1022</v>
      </c>
      <c r="B589" s="6" t="s">
        <v>16</v>
      </c>
      <c r="C589" s="6" t="s">
        <v>1023</v>
      </c>
      <c r="D589" s="6" t="s">
        <v>1024</v>
      </c>
      <c r="E589" s="6" t="s">
        <v>1025</v>
      </c>
      <c r="F589" s="4" t="str">
        <f>HYPERLINK("https://drive.google.com/file/d/1303uvtAl_WRUyIW5RXdq1nubCAmlYYKX/view?usp=drivesdk","बबलू सोनी, प्रतापगढ़")</f>
        <v>बबलू सोनी, प्रतापगढ़</v>
      </c>
    </row>
    <row r="590" spans="1:6" ht="14.25" x14ac:dyDescent="0.2">
      <c r="A590" s="6" t="s">
        <v>1022</v>
      </c>
      <c r="B590" s="6" t="s">
        <v>16</v>
      </c>
      <c r="C590" s="6" t="s">
        <v>1086</v>
      </c>
      <c r="D590" s="6" t="s">
        <v>242</v>
      </c>
      <c r="E590" s="6" t="s">
        <v>1025</v>
      </c>
      <c r="F590" s="4" t="str">
        <f>HYPERLINK("https://drive.google.com/file/d/1kOEtzXyeT6X32r-wV8Pw6ZRYkCcmLbrU/view?usp=drivesdk","बबलू सोनी, प्रतापगढ़")</f>
        <v>बबलू सोनी, प्रतापगढ़</v>
      </c>
    </row>
    <row r="591" spans="1:6" ht="14.25" x14ac:dyDescent="0.2">
      <c r="A591" s="6" t="s">
        <v>1051</v>
      </c>
      <c r="B591" s="6" t="s">
        <v>16</v>
      </c>
      <c r="C591" s="6" t="s">
        <v>1052</v>
      </c>
      <c r="D591" s="6" t="s">
        <v>1053</v>
      </c>
      <c r="E591" s="6" t="s">
        <v>1054</v>
      </c>
      <c r="F591" s="4" t="str">
        <f>HYPERLINK("https://drive.google.com/file/d/19I7MOmXidOKT8PlVzSSoqpZBsQxMJWIG/view?usp=drivesdk","सुलेखा कुशवाहा, प्रयागराज")</f>
        <v>सुलेखा कुशवाहा, प्रयागराज</v>
      </c>
    </row>
    <row r="592" spans="1:6" ht="14.25" x14ac:dyDescent="0.2">
      <c r="A592" s="6" t="s">
        <v>1355</v>
      </c>
      <c r="B592" s="6" t="s">
        <v>16</v>
      </c>
      <c r="C592" s="6" t="s">
        <v>1356</v>
      </c>
      <c r="D592" s="6" t="s">
        <v>1357</v>
      </c>
      <c r="E592" s="6" t="s">
        <v>1054</v>
      </c>
      <c r="F592" s="4" t="str">
        <f>HYPERLINK("https://drive.google.com/file/d/1u8tIcQVFXZD7m35gY4deam2736hgAO5j/view?usp=drivesdk","Farhat Mabood, प्रयागराज")</f>
        <v>Farhat Mabood, प्रयागराज</v>
      </c>
    </row>
    <row r="593" spans="1:6" ht="14.25" x14ac:dyDescent="0.2">
      <c r="A593" s="6" t="s">
        <v>1712</v>
      </c>
      <c r="B593" s="6" t="s">
        <v>16</v>
      </c>
      <c r="C593" s="6" t="s">
        <v>1713</v>
      </c>
      <c r="D593" s="6" t="s">
        <v>1714</v>
      </c>
      <c r="E593" s="6" t="s">
        <v>1054</v>
      </c>
      <c r="F593" s="4" t="str">
        <f>HYPERLINK("https://drive.google.com/file/d/11nkYBX56cVN7PBjzHk_nPhECDGaF8SWg/view?usp=drivesdk","Bhavna Rastogi, प्रयागराज")</f>
        <v>Bhavna Rastogi, प्रयागराज</v>
      </c>
    </row>
    <row r="594" spans="1:6" ht="14.25" x14ac:dyDescent="0.2">
      <c r="A594" s="6" t="s">
        <v>859</v>
      </c>
      <c r="B594" s="6" t="s">
        <v>16</v>
      </c>
      <c r="C594" s="6" t="s">
        <v>860</v>
      </c>
      <c r="D594" s="6" t="s">
        <v>861</v>
      </c>
      <c r="E594" s="6" t="s">
        <v>862</v>
      </c>
      <c r="F594" s="4" t="str">
        <f>HYPERLINK("https://drive.google.com/file/d/1FqqeCnwLZAXXSeieIj7DuBc4sH7AnuHX/view?usp=drivesdk","Archana Arora, फतेहपुर")</f>
        <v>Archana Arora, फतेहपुर</v>
      </c>
    </row>
    <row r="595" spans="1:6" ht="14.25" x14ac:dyDescent="0.2">
      <c r="A595" s="6" t="s">
        <v>1029</v>
      </c>
      <c r="B595" s="6" t="s">
        <v>16</v>
      </c>
      <c r="C595" s="6" t="s">
        <v>1030</v>
      </c>
      <c r="D595" s="6" t="s">
        <v>1031</v>
      </c>
      <c r="E595" s="6" t="s">
        <v>862</v>
      </c>
      <c r="F595" s="4" t="str">
        <f>HYPERLINK("https://drive.google.com/file/d/1O39_vRMrDXkEOqdufHctH3vzl1GPQfbm/view?usp=drivesdk","SHIPRA SINGH, फतेहपुर")</f>
        <v>SHIPRA SINGH, फतेहपुर</v>
      </c>
    </row>
    <row r="596" spans="1:6" ht="14.25" x14ac:dyDescent="0.2">
      <c r="A596" s="6" t="s">
        <v>1032</v>
      </c>
      <c r="B596" s="6" t="s">
        <v>16</v>
      </c>
      <c r="C596" s="6" t="s">
        <v>1033</v>
      </c>
      <c r="D596" s="6" t="s">
        <v>1034</v>
      </c>
      <c r="E596" s="6" t="s">
        <v>862</v>
      </c>
      <c r="F596" s="4" t="str">
        <f>HYPERLINK("https://drive.google.com/file/d/1vr4SEleC8JWeqr2_7NiqEDW6c9yHBVcZ/view?usp=drivesdk","अम्बे सचान, फतेहपुर")</f>
        <v>अम्बे सचान, फतेहपुर</v>
      </c>
    </row>
    <row r="597" spans="1:6" ht="14.25" x14ac:dyDescent="0.2">
      <c r="A597" s="6" t="s">
        <v>1035</v>
      </c>
      <c r="B597" s="6" t="s">
        <v>16</v>
      </c>
      <c r="C597" s="6" t="s">
        <v>1036</v>
      </c>
      <c r="D597" s="6" t="s">
        <v>1037</v>
      </c>
      <c r="E597" s="6" t="s">
        <v>862</v>
      </c>
      <c r="F597" s="4" t="str">
        <f>HYPERLINK("https://drive.google.com/file/d/1103gW_X2Fys2PxGLpoDzdrJnOxc3dJJN/view?usp=drivesdk","इला सिंह, फतेहपुर")</f>
        <v>इला सिंह, फतेहपुर</v>
      </c>
    </row>
    <row r="598" spans="1:6" ht="14.25" x14ac:dyDescent="0.2">
      <c r="A598" s="6" t="s">
        <v>1038</v>
      </c>
      <c r="B598" s="6" t="s">
        <v>16</v>
      </c>
      <c r="C598" s="6" t="s">
        <v>1039</v>
      </c>
      <c r="D598" s="6" t="s">
        <v>1037</v>
      </c>
      <c r="E598" s="6" t="s">
        <v>862</v>
      </c>
      <c r="F598" s="4" t="str">
        <f>HYPERLINK("https://drive.google.com/file/d/10H7DQDdlsBjsO3ZUeIto3GSu3y-NhQ_a/view?usp=drivesdk","सुनीता सोनकर, फतेहपुर")</f>
        <v>सुनीता सोनकर, फतेहपुर</v>
      </c>
    </row>
    <row r="599" spans="1:6" ht="14.25" x14ac:dyDescent="0.2">
      <c r="A599" s="6" t="s">
        <v>1040</v>
      </c>
      <c r="B599" s="6" t="s">
        <v>16</v>
      </c>
      <c r="C599" s="6" t="s">
        <v>1039</v>
      </c>
      <c r="D599" s="6" t="s">
        <v>1037</v>
      </c>
      <c r="E599" s="6" t="s">
        <v>862</v>
      </c>
      <c r="F599" s="4" t="str">
        <f>HYPERLINK("https://drive.google.com/file/d/1yBydLKS7zGps3nWhK5_wXAHITxZ_Z9gx/view?usp=drivesdk","प्रियंका यादव, फतेहपुर")</f>
        <v>प्रियंका यादव, फतेहपुर</v>
      </c>
    </row>
    <row r="600" spans="1:6" ht="14.25" x14ac:dyDescent="0.2">
      <c r="A600" s="6" t="s">
        <v>1041</v>
      </c>
      <c r="B600" s="6" t="s">
        <v>16</v>
      </c>
      <c r="C600" s="6" t="s">
        <v>1042</v>
      </c>
      <c r="D600" s="6" t="s">
        <v>1037</v>
      </c>
      <c r="E600" s="6" t="s">
        <v>862</v>
      </c>
      <c r="F600" s="4" t="str">
        <f>HYPERLINK("https://drive.google.com/file/d/121BhRru4KH12_3-ons_U90KlGaucKSv3/view?usp=drivesdk","रामनाथ, फतेहपुर")</f>
        <v>रामनाथ, फतेहपुर</v>
      </c>
    </row>
    <row r="601" spans="1:6" ht="14.25" x14ac:dyDescent="0.2">
      <c r="A601" s="6" t="s">
        <v>1045</v>
      </c>
      <c r="B601" s="6" t="s">
        <v>16</v>
      </c>
      <c r="C601" s="6" t="s">
        <v>1046</v>
      </c>
      <c r="D601" s="6" t="s">
        <v>1034</v>
      </c>
      <c r="E601" s="6" t="s">
        <v>862</v>
      </c>
      <c r="F601" s="4" t="str">
        <f>HYPERLINK("https://drive.google.com/file/d/1Zp57UAgUtRCOi9-jDP78eawlJv-QHPUA/view?usp=drivesdk","मुनइम परवीन, फतेहपुर")</f>
        <v>मुनइम परवीन, फतेहपुर</v>
      </c>
    </row>
    <row r="602" spans="1:6" ht="14.25" x14ac:dyDescent="0.2">
      <c r="A602" s="6" t="s">
        <v>1047</v>
      </c>
      <c r="B602" s="6" t="s">
        <v>16</v>
      </c>
      <c r="C602" s="6" t="s">
        <v>1048</v>
      </c>
      <c r="D602" s="6" t="s">
        <v>1034</v>
      </c>
      <c r="E602" s="6" t="s">
        <v>862</v>
      </c>
      <c r="F602" s="4" t="str">
        <f>HYPERLINK("https://drive.google.com/file/d/1LTomwLmhYcFoVdWEzP1taN9MYyn0li3I/view?usp=drivesdk","आलोक कुमार, फतेहपुर")</f>
        <v>आलोक कुमार, फतेहपुर</v>
      </c>
    </row>
    <row r="603" spans="1:6" ht="14.25" x14ac:dyDescent="0.2">
      <c r="A603" s="6" t="s">
        <v>1049</v>
      </c>
      <c r="B603" s="6" t="s">
        <v>16</v>
      </c>
      <c r="C603" s="6" t="s">
        <v>1050</v>
      </c>
      <c r="D603" s="6" t="s">
        <v>1037</v>
      </c>
      <c r="E603" s="6" t="s">
        <v>862</v>
      </c>
      <c r="F603" s="4" t="str">
        <f>HYPERLINK("https://drive.google.com/file/d/1HPKdevTyqmzeAVjWnxV7cq_i1ESNBQzk/view?usp=drivesdk","शुभा देवी, फतेहपुर")</f>
        <v>शुभा देवी, फतेहपुर</v>
      </c>
    </row>
    <row r="604" spans="1:6" ht="14.25" x14ac:dyDescent="0.2">
      <c r="A604" s="6" t="s">
        <v>1055</v>
      </c>
      <c r="B604" s="6" t="s">
        <v>16</v>
      </c>
      <c r="C604" s="6" t="s">
        <v>1056</v>
      </c>
      <c r="D604" s="6" t="s">
        <v>1034</v>
      </c>
      <c r="E604" s="6" t="s">
        <v>862</v>
      </c>
      <c r="F604" s="4" t="str">
        <f>HYPERLINK("https://drive.google.com/file/d/18w0qpA2j2EpzBVPAtT8gd77V1k22ZU7X/view?usp=drivesdk","रूमि गम्भीर, फतेहपुर")</f>
        <v>रूमि गम्भीर, फतेहपुर</v>
      </c>
    </row>
    <row r="605" spans="1:6" ht="14.25" x14ac:dyDescent="0.2">
      <c r="A605" s="6" t="s">
        <v>1057</v>
      </c>
      <c r="B605" s="6" t="s">
        <v>7</v>
      </c>
      <c r="C605" s="6" t="s">
        <v>1058</v>
      </c>
      <c r="D605" s="6" t="s">
        <v>1059</v>
      </c>
      <c r="E605" s="6" t="s">
        <v>862</v>
      </c>
      <c r="F605" s="4" t="str">
        <f>HYPERLINK("https://drive.google.com/file/d/1bRTJj5ljzxR-fQqbqZFwY4brJakuWUjb/view?usp=drivesdk","नैमिष गम्भीर, फतेहपुर")</f>
        <v>नैमिष गम्भीर, फतेहपुर</v>
      </c>
    </row>
    <row r="606" spans="1:6" ht="14.25" x14ac:dyDescent="0.2">
      <c r="A606" s="6" t="s">
        <v>1062</v>
      </c>
      <c r="B606" s="6" t="s">
        <v>16</v>
      </c>
      <c r="C606" s="6" t="s">
        <v>1063</v>
      </c>
      <c r="D606" s="6" t="s">
        <v>1064</v>
      </c>
      <c r="E606" s="6" t="s">
        <v>862</v>
      </c>
      <c r="F606" s="4" t="str">
        <f>HYPERLINK("https://drive.google.com/file/d/1pVDek1s2FOJ0wv4OH8Uw1SNry8FKF4n7/view?usp=drivesdk","अवधेश कुमार, फतेहपुर")</f>
        <v>अवधेश कुमार, फतेहपुर</v>
      </c>
    </row>
    <row r="607" spans="1:6" ht="14.25" x14ac:dyDescent="0.2">
      <c r="A607" s="6" t="s">
        <v>1069</v>
      </c>
      <c r="B607" s="6" t="s">
        <v>16</v>
      </c>
      <c r="C607" s="6" t="s">
        <v>1070</v>
      </c>
      <c r="D607" s="6" t="s">
        <v>1064</v>
      </c>
      <c r="E607" s="6" t="s">
        <v>862</v>
      </c>
      <c r="F607" s="4" t="str">
        <f>HYPERLINK("https://drive.google.com/file/d/1YvBCedd4ekN7fbtlP1xbdcvpBmoxPFbW/view?usp=drivesdk","कल्पना गौतम, फतेहपुर")</f>
        <v>कल्पना गौतम, फतेहपुर</v>
      </c>
    </row>
    <row r="608" spans="1:6" ht="14.25" x14ac:dyDescent="0.2">
      <c r="A608" s="6" t="s">
        <v>1071</v>
      </c>
      <c r="B608" s="6" t="s">
        <v>32</v>
      </c>
      <c r="C608" s="6" t="s">
        <v>1072</v>
      </c>
      <c r="D608" s="6" t="s">
        <v>1034</v>
      </c>
      <c r="E608" s="6" t="s">
        <v>862</v>
      </c>
      <c r="F608" s="4" t="str">
        <f>HYPERLINK("https://drive.google.com/file/d/1AYD8g2Wkmg1GbL2-cUTW6v7fuITXN7l-/view?usp=drivesdk","विश्वनाथ पाठक, फतेहपुर")</f>
        <v>विश्वनाथ पाठक, फतेहपुर</v>
      </c>
    </row>
    <row r="609" spans="1:6" ht="14.25" x14ac:dyDescent="0.2">
      <c r="A609" s="6" t="s">
        <v>1073</v>
      </c>
      <c r="B609" s="6" t="s">
        <v>16</v>
      </c>
      <c r="C609" s="6" t="s">
        <v>1074</v>
      </c>
      <c r="D609" s="6" t="s">
        <v>1034</v>
      </c>
      <c r="E609" s="6" t="s">
        <v>862</v>
      </c>
      <c r="F609" s="4" t="str">
        <f>HYPERLINK("https://drive.google.com/file/d/17KfRNIMdltF8AmZCwM6eAfjraS0lp98y/view?usp=drivesdk","सरिता शर्मा, फतेहपुर")</f>
        <v>सरिता शर्मा, फतेहपुर</v>
      </c>
    </row>
    <row r="610" spans="1:6" ht="14.25" x14ac:dyDescent="0.2">
      <c r="A610" s="6" t="s">
        <v>1075</v>
      </c>
      <c r="B610" s="6" t="s">
        <v>16</v>
      </c>
      <c r="C610" s="6" t="s">
        <v>1076</v>
      </c>
      <c r="D610" s="6" t="s">
        <v>1034</v>
      </c>
      <c r="E610" s="6" t="s">
        <v>862</v>
      </c>
      <c r="F610" s="4" t="str">
        <f>HYPERLINK("https://drive.google.com/file/d/1zXzCd6ZZrZzTo-PAGigIK-CrzRsJRjQ1/view?usp=drivesdk","राजीव कुमार सिंह, फतेहपुर")</f>
        <v>राजीव कुमार सिंह, फतेहपुर</v>
      </c>
    </row>
    <row r="611" spans="1:6" ht="14.25" x14ac:dyDescent="0.2">
      <c r="A611" s="6" t="s">
        <v>1077</v>
      </c>
      <c r="B611" s="6" t="s">
        <v>16</v>
      </c>
      <c r="C611" s="6" t="s">
        <v>1078</v>
      </c>
      <c r="D611" s="6" t="s">
        <v>1034</v>
      </c>
      <c r="E611" s="6" t="s">
        <v>862</v>
      </c>
      <c r="F611" s="4" t="str">
        <f>HYPERLINK("https://drive.google.com/file/d/1vSl6u3px0TgZ19JxUX8pmaZe4xQlVYmW/view?usp=drivesdk","कुलदीप सिंह, फतेहपुर")</f>
        <v>कुलदीप सिंह, फतेहपुर</v>
      </c>
    </row>
    <row r="612" spans="1:6" ht="14.25" x14ac:dyDescent="0.2">
      <c r="A612" s="6" t="s">
        <v>1079</v>
      </c>
      <c r="B612" s="6" t="s">
        <v>16</v>
      </c>
      <c r="C612" s="6" t="s">
        <v>1080</v>
      </c>
      <c r="D612" s="6" t="s">
        <v>1081</v>
      </c>
      <c r="E612" s="6" t="s">
        <v>862</v>
      </c>
      <c r="F612" s="4" t="str">
        <f>HYPERLINK("https://drive.google.com/file/d/11uAGZuHmLl8_GlLDMwqHeTTk8FHSx42O/view?usp=drivesdk","निर्मला सिंह, फतेहपुर")</f>
        <v>निर्मला सिंह, फतेहपुर</v>
      </c>
    </row>
    <row r="613" spans="1:6" ht="14.25" x14ac:dyDescent="0.2">
      <c r="A613" s="6" t="s">
        <v>1082</v>
      </c>
      <c r="B613" s="6" t="s">
        <v>16</v>
      </c>
      <c r="C613" s="6" t="s">
        <v>1083</v>
      </c>
      <c r="D613" s="6" t="s">
        <v>1034</v>
      </c>
      <c r="E613" s="6" t="s">
        <v>862</v>
      </c>
      <c r="F613" s="4" t="str">
        <f>HYPERLINK("https://drive.google.com/file/d/1y6VIsAQFTuh7bNXBA_PGqhLWnaLSU3kI/view?usp=drivesdk","रोशन सिंह, फतेहपुर")</f>
        <v>रोशन सिंह, फतेहपुर</v>
      </c>
    </row>
    <row r="614" spans="1:6" ht="14.25" x14ac:dyDescent="0.2">
      <c r="A614" s="6" t="s">
        <v>1084</v>
      </c>
      <c r="B614" s="6" t="s">
        <v>7</v>
      </c>
      <c r="C614" s="6" t="s">
        <v>1083</v>
      </c>
      <c r="D614" s="6" t="s">
        <v>1034</v>
      </c>
      <c r="E614" s="6" t="s">
        <v>862</v>
      </c>
      <c r="F614" s="4" t="str">
        <f>HYPERLINK("https://drive.google.com/file/d/1ZHjFRyjjh5RlOPTsCwfDUJ1aTGxCctvA/view?usp=drivesdk","माही सिंह, फतेहपुर")</f>
        <v>माही सिंह, फतेहपुर</v>
      </c>
    </row>
    <row r="615" spans="1:6" ht="14.25" x14ac:dyDescent="0.2">
      <c r="A615" s="6" t="s">
        <v>1085</v>
      </c>
      <c r="B615" s="6" t="s">
        <v>7</v>
      </c>
      <c r="C615" s="6" t="s">
        <v>1083</v>
      </c>
      <c r="D615" s="6" t="s">
        <v>1034</v>
      </c>
      <c r="E615" s="6" t="s">
        <v>862</v>
      </c>
      <c r="F615" s="4" t="str">
        <f>HYPERLINK("https://drive.google.com/file/d/1z_lPPIyRrbwycPGx2gftdqCZUSnR0u6S/view?usp=drivesdk","शुभ यादव, फतेहपुर")</f>
        <v>शुभ यादव, फतेहपुर</v>
      </c>
    </row>
    <row r="616" spans="1:6" ht="14.25" x14ac:dyDescent="0.2">
      <c r="A616" s="6" t="s">
        <v>1087</v>
      </c>
      <c r="B616" s="6" t="s">
        <v>32</v>
      </c>
      <c r="C616" s="6" t="s">
        <v>1088</v>
      </c>
      <c r="D616" s="6" t="s">
        <v>1034</v>
      </c>
      <c r="E616" s="6" t="s">
        <v>862</v>
      </c>
      <c r="F616" s="4" t="str">
        <f>HYPERLINK("https://drive.google.com/file/d/1XqIQSCkqqY9Y4JTLPasyOWR10DmXyP4u/view?usp=drivesdk","मोहनी केसरवानी, फतेहपुर")</f>
        <v>मोहनी केसरवानी, फतेहपुर</v>
      </c>
    </row>
    <row r="617" spans="1:6" ht="14.25" x14ac:dyDescent="0.2">
      <c r="A617" s="6" t="s">
        <v>1089</v>
      </c>
      <c r="B617" s="6" t="s">
        <v>16</v>
      </c>
      <c r="C617" s="6" t="s">
        <v>1090</v>
      </c>
      <c r="D617" s="6" t="s">
        <v>1034</v>
      </c>
      <c r="E617" s="6" t="s">
        <v>862</v>
      </c>
      <c r="F617" s="4" t="str">
        <f>HYPERLINK("https://drive.google.com/file/d/1tu4U7Nelov7lBcov_-qO8_42CKq1tMTV/view?usp=drivesdk","सत्येन्द्र सिंह, फतेहपुर")</f>
        <v>सत्येन्द्र सिंह, फतेहपुर</v>
      </c>
    </row>
    <row r="618" spans="1:6" ht="14.25" x14ac:dyDescent="0.2">
      <c r="A618" s="6" t="s">
        <v>1091</v>
      </c>
      <c r="B618" s="6" t="s">
        <v>16</v>
      </c>
      <c r="C618" s="6" t="s">
        <v>1092</v>
      </c>
      <c r="D618" s="6" t="s">
        <v>1093</v>
      </c>
      <c r="E618" s="6" t="s">
        <v>862</v>
      </c>
      <c r="F618" s="4" t="str">
        <f>HYPERLINK("https://drive.google.com/file/d/1fU_EengCMlxkQV3yhmQrVmbG8sqaiuKD/view?usp=drivesdk","नवल किशोर वर्मा, फतेहपुर")</f>
        <v>नवल किशोर वर्मा, फतेहपुर</v>
      </c>
    </row>
    <row r="619" spans="1:6" ht="14.25" x14ac:dyDescent="0.2">
      <c r="A619" s="6" t="s">
        <v>1208</v>
      </c>
      <c r="B619" s="6" t="s">
        <v>16</v>
      </c>
      <c r="C619" s="6" t="s">
        <v>1209</v>
      </c>
      <c r="D619" s="6" t="s">
        <v>1210</v>
      </c>
      <c r="E619" s="6" t="s">
        <v>862</v>
      </c>
      <c r="F619" s="4" t="str">
        <f>HYPERLINK("https://drive.google.com/file/d/10D9Ws1g5mjFRWaUMocHfQmGJnufOC-dd/view?usp=drivesdk","दीपिका वर्मा, फतेहपुर")</f>
        <v>दीपिका वर्मा, फतेहपुर</v>
      </c>
    </row>
    <row r="620" spans="1:6" ht="14.25" x14ac:dyDescent="0.2">
      <c r="A620" s="6" t="s">
        <v>1225</v>
      </c>
      <c r="B620" s="6" t="s">
        <v>7</v>
      </c>
      <c r="C620" s="6" t="s">
        <v>1226</v>
      </c>
      <c r="D620" s="6" t="s">
        <v>1227</v>
      </c>
      <c r="E620" s="6" t="s">
        <v>862</v>
      </c>
      <c r="F620" s="4" t="str">
        <f>HYPERLINK("https://drive.google.com/file/d/1Tt0ae9RAS_Pdg0Z3MXALvDCaTu90GIyd/view?usp=drivesdk","Rajat, फतेहपुर")</f>
        <v>Rajat, फतेहपुर</v>
      </c>
    </row>
    <row r="621" spans="1:6" ht="14.25" x14ac:dyDescent="0.2">
      <c r="A621" s="6" t="s">
        <v>1228</v>
      </c>
      <c r="B621" s="6" t="s">
        <v>7</v>
      </c>
      <c r="C621" s="6" t="s">
        <v>1226</v>
      </c>
      <c r="D621" s="6" t="s">
        <v>1227</v>
      </c>
      <c r="E621" s="6" t="s">
        <v>862</v>
      </c>
      <c r="F621" s="4" t="str">
        <f>HYPERLINK("https://drive.google.com/file/d/1JveIMLGVXrotn-X47Gf7IP4UvKBXg9Fz/view?usp=drivesdk","Anuradha, फतेहपुर")</f>
        <v>Anuradha, फतेहपुर</v>
      </c>
    </row>
    <row r="622" spans="1:6" ht="14.25" x14ac:dyDescent="0.2">
      <c r="A622" s="6" t="s">
        <v>1229</v>
      </c>
      <c r="B622" s="6" t="s">
        <v>7</v>
      </c>
      <c r="C622" s="6" t="s">
        <v>1226</v>
      </c>
      <c r="D622" s="6" t="s">
        <v>1227</v>
      </c>
      <c r="E622" s="6" t="s">
        <v>862</v>
      </c>
      <c r="F622" s="4" t="str">
        <f>HYPERLINK("https://drive.google.com/file/d/134NGVGH68oiwVS600oBKQWZYIIdFlSz1/view?usp=drivesdk","Vansh sahu, फतेहपुर")</f>
        <v>Vansh sahu, फतेहपुर</v>
      </c>
    </row>
    <row r="623" spans="1:6" ht="14.25" x14ac:dyDescent="0.2">
      <c r="A623" s="6" t="s">
        <v>1230</v>
      </c>
      <c r="B623" s="6" t="s">
        <v>16</v>
      </c>
      <c r="C623" s="6" t="s">
        <v>1231</v>
      </c>
      <c r="D623" s="6" t="s">
        <v>1064</v>
      </c>
      <c r="E623" s="6" t="s">
        <v>862</v>
      </c>
      <c r="F623" s="4" t="str">
        <f>HYPERLINK("https://drive.google.com/file/d/1xBotrsR_-YNj38drzN0W0VBE6eTJdrp7/view?usp=drivesdk","गीता यादव, फतेहपुर")</f>
        <v>गीता यादव, फतेहपुर</v>
      </c>
    </row>
    <row r="624" spans="1:6" ht="14.25" x14ac:dyDescent="0.2">
      <c r="A624" s="6" t="s">
        <v>1232</v>
      </c>
      <c r="B624" s="6" t="s">
        <v>16</v>
      </c>
      <c r="C624" s="6" t="s">
        <v>1233</v>
      </c>
      <c r="D624" s="6" t="s">
        <v>1064</v>
      </c>
      <c r="E624" s="6" t="s">
        <v>862</v>
      </c>
      <c r="F624" s="4" t="str">
        <f>HYPERLINK("https://drive.google.com/file/d/1woSAqooSrcn6MO-dTTuUf2NWX6f6eOWN/view?usp=drivesdk","दीक्षा पटेल, फतेहपुर")</f>
        <v>दीक्षा पटेल, फतेहपुर</v>
      </c>
    </row>
    <row r="625" spans="1:6" ht="14.25" x14ac:dyDescent="0.2">
      <c r="A625" s="6" t="s">
        <v>1234</v>
      </c>
      <c r="B625" s="6" t="s">
        <v>7</v>
      </c>
      <c r="C625" s="6" t="s">
        <v>1235</v>
      </c>
      <c r="D625" s="6" t="s">
        <v>1064</v>
      </c>
      <c r="E625" s="6" t="s">
        <v>862</v>
      </c>
      <c r="F625" s="4" t="str">
        <f>HYPERLINK("https://drive.google.com/file/d/18lrxISKT-y9nV6GI6E86_Zq1MgxehIvc/view?usp=drivesdk","अर्जुन यादव, फतेहपुर")</f>
        <v>अर्जुन यादव, फतेहपुर</v>
      </c>
    </row>
    <row r="626" spans="1:6" ht="14.25" x14ac:dyDescent="0.2">
      <c r="A626" s="6" t="s">
        <v>1236</v>
      </c>
      <c r="B626" s="6" t="s">
        <v>7</v>
      </c>
      <c r="C626" s="6" t="s">
        <v>1237</v>
      </c>
      <c r="D626" s="6" t="s">
        <v>1227</v>
      </c>
      <c r="E626" s="6" t="s">
        <v>862</v>
      </c>
      <c r="F626" s="4" t="str">
        <f>HYPERLINK("https://drive.google.com/file/d/1X-ddcnGibAQ_i3fJqBZF35-VaZ3v-Emu/view?usp=drivesdk","Prabhakar patel, फतेहपुर")</f>
        <v>Prabhakar patel, फतेहपुर</v>
      </c>
    </row>
    <row r="627" spans="1:6" ht="14.25" x14ac:dyDescent="0.2">
      <c r="A627" s="6" t="s">
        <v>2134</v>
      </c>
      <c r="B627" s="6" t="s">
        <v>16</v>
      </c>
      <c r="C627" s="6" t="s">
        <v>2135</v>
      </c>
      <c r="D627" s="6" t="s">
        <v>2136</v>
      </c>
      <c r="E627" s="6" t="s">
        <v>862</v>
      </c>
      <c r="F627" s="4" t="str">
        <f>HYPERLINK("https://drive.google.com/file/d/1Bzot3NaqNMxZbqHq5_JO3WlzLL7pcs8g/view?usp=drivesdk","PRABHAT UMRAO, फतेहपुर")</f>
        <v>PRABHAT UMRAO, फतेहपुर</v>
      </c>
    </row>
    <row r="628" spans="1:6" ht="14.25" x14ac:dyDescent="0.2">
      <c r="A628" s="6" t="s">
        <v>185</v>
      </c>
      <c r="B628" s="6" t="s">
        <v>16</v>
      </c>
      <c r="C628" s="6" t="s">
        <v>186</v>
      </c>
      <c r="D628" s="6" t="s">
        <v>187</v>
      </c>
      <c r="E628" s="6" t="s">
        <v>188</v>
      </c>
      <c r="F628" s="4" t="str">
        <f>HYPERLINK("https://drive.google.com/file/d/1oEB8mkkGCUKyetMlrd5aRzz2QcECsTFC/view?usp=drivesdk","Urvashi Upadhyay, फिरोजाबाद")</f>
        <v>Urvashi Upadhyay, फिरोजाबाद</v>
      </c>
    </row>
    <row r="629" spans="1:6" ht="14.25" x14ac:dyDescent="0.2">
      <c r="A629" s="6" t="s">
        <v>207</v>
      </c>
      <c r="B629" s="6" t="s">
        <v>16</v>
      </c>
      <c r="C629" s="6" t="s">
        <v>208</v>
      </c>
      <c r="D629" s="6" t="s">
        <v>209</v>
      </c>
      <c r="E629" s="6" t="s">
        <v>188</v>
      </c>
      <c r="F629" s="4" t="str">
        <f>HYPERLINK("https://drive.google.com/file/d/1vX_U5IxBRLcZXnd8AeUuUeRxkkL5XqLH/view?usp=drivesdk","Basanti gautam, फिरोजाबाद")</f>
        <v>Basanti gautam, फिरोजाबाद</v>
      </c>
    </row>
    <row r="630" spans="1:6" ht="14.25" x14ac:dyDescent="0.2">
      <c r="A630" s="6" t="s">
        <v>210</v>
      </c>
      <c r="B630" s="6" t="s">
        <v>16</v>
      </c>
      <c r="C630" s="6" t="s">
        <v>211</v>
      </c>
      <c r="D630" s="6" t="s">
        <v>188</v>
      </c>
      <c r="E630" s="6" t="s">
        <v>188</v>
      </c>
      <c r="F630" s="4" t="str">
        <f>HYPERLINK("https://drive.google.com/file/d/1f09KtMnmtLO0AZE8OGCbAaT_1sV_uF4N/view?usp=drivesdk","बसंती गौतम, फिरोजाबाद")</f>
        <v>बसंती गौतम, फिरोजाबाद</v>
      </c>
    </row>
    <row r="631" spans="1:6" ht="14.25" x14ac:dyDescent="0.2">
      <c r="A631" s="6" t="s">
        <v>407</v>
      </c>
      <c r="B631" s="6" t="s">
        <v>16</v>
      </c>
      <c r="C631" s="6" t="s">
        <v>408</v>
      </c>
      <c r="D631" s="6" t="s">
        <v>188</v>
      </c>
      <c r="E631" s="6" t="s">
        <v>188</v>
      </c>
      <c r="F631" s="4" t="str">
        <f>HYPERLINK("https://drive.google.com/file/d/1pQbjQFTmqbqZx0dKFPTlhj26odz8mOdl/view?usp=drivesdk","सीमा रानी, फिरोजाबाद")</f>
        <v>सीमा रानी, फिरोजाबाद</v>
      </c>
    </row>
    <row r="632" spans="1:6" ht="14.25" x14ac:dyDescent="0.2">
      <c r="A632" s="6" t="s">
        <v>679</v>
      </c>
      <c r="B632" s="6" t="s">
        <v>16</v>
      </c>
      <c r="C632" s="6" t="s">
        <v>680</v>
      </c>
      <c r="D632" s="6" t="s">
        <v>681</v>
      </c>
      <c r="E632" s="6" t="s">
        <v>188</v>
      </c>
      <c r="F632" s="4" t="str">
        <f>HYPERLINK("https://drive.google.com/file/d/1BQ49-7lGxtVb4B7UJpv9sZVepEV71Mr7/view?usp=drivesdk","आनंद बाबू चक, फिरोजाबाद")</f>
        <v>आनंद बाबू चक, फिरोजाबाद</v>
      </c>
    </row>
    <row r="633" spans="1:6" ht="14.25" x14ac:dyDescent="0.2">
      <c r="A633" s="6" t="s">
        <v>699</v>
      </c>
      <c r="B633" s="6" t="s">
        <v>16</v>
      </c>
      <c r="C633" s="6" t="s">
        <v>700</v>
      </c>
      <c r="D633" s="6" t="s">
        <v>701</v>
      </c>
      <c r="E633" s="6" t="s">
        <v>188</v>
      </c>
      <c r="F633" s="4" t="str">
        <f>HYPERLINK("https://drive.google.com/file/d/1ZgfCQg8wTbaBk20KlnODBnI0X9UwxFDn/view?usp=drivesdk","Vijay Singh, फिरोजाबाद")</f>
        <v>Vijay Singh, फिरोजाबाद</v>
      </c>
    </row>
    <row r="634" spans="1:6" ht="14.25" x14ac:dyDescent="0.2">
      <c r="A634" s="6" t="s">
        <v>702</v>
      </c>
      <c r="B634" s="6" t="s">
        <v>16</v>
      </c>
      <c r="C634" s="6" t="s">
        <v>703</v>
      </c>
      <c r="D634" s="6" t="s">
        <v>701</v>
      </c>
      <c r="E634" s="6" t="s">
        <v>188</v>
      </c>
      <c r="F634" s="4" t="str">
        <f>HYPERLINK("https://drive.google.com/file/d/1syYiHGg58L8syoi68twc5kKTqDK7SaED/view?usp=drivesdk","Arun kumar, फिरोजाबाद")</f>
        <v>Arun kumar, फिरोजाबाद</v>
      </c>
    </row>
    <row r="635" spans="1:6" ht="14.25" x14ac:dyDescent="0.2">
      <c r="A635" s="6" t="s">
        <v>704</v>
      </c>
      <c r="B635" s="6" t="s">
        <v>140</v>
      </c>
      <c r="C635" s="6" t="s">
        <v>705</v>
      </c>
      <c r="D635" s="6" t="s">
        <v>701</v>
      </c>
      <c r="E635" s="6" t="s">
        <v>188</v>
      </c>
      <c r="F635" s="4" t="str">
        <f>HYPERLINK("https://drive.google.com/file/d/1oCnQcgnybPuPJiu1X6eI_Nj-o-oGpWYV/view?usp=drivesdk","Upendra Jain, फिरोजाबाद")</f>
        <v>Upendra Jain, फिरोजाबाद</v>
      </c>
    </row>
    <row r="636" spans="1:6" ht="14.25" x14ac:dyDescent="0.2">
      <c r="A636" s="6" t="s">
        <v>762</v>
      </c>
      <c r="B636" s="6" t="s">
        <v>16</v>
      </c>
      <c r="C636" s="6" t="s">
        <v>763</v>
      </c>
      <c r="D636" s="6" t="s">
        <v>764</v>
      </c>
      <c r="E636" s="6" t="s">
        <v>188</v>
      </c>
      <c r="F636" s="4" t="str">
        <f>HYPERLINK("https://drive.google.com/file/d/1KdgbFXILBtG3Skaonb4r3Rmh1YfDS5xc/view?usp=drivesdk","Lubna, फिरोजाबाद")</f>
        <v>Lubna, फिरोजाबाद</v>
      </c>
    </row>
    <row r="637" spans="1:6" ht="14.25" x14ac:dyDescent="0.2">
      <c r="A637" s="6" t="s">
        <v>1526</v>
      </c>
      <c r="B637" s="6" t="s">
        <v>16</v>
      </c>
      <c r="C637" s="6" t="s">
        <v>1527</v>
      </c>
      <c r="D637" s="6" t="s">
        <v>1528</v>
      </c>
      <c r="E637" s="6" t="s">
        <v>188</v>
      </c>
      <c r="F637" s="4" t="str">
        <f>HYPERLINK("https://drive.google.com/file/d/1PA3skysA191u582YIX4LPZq2gJwfz-Az/view?usp=drivesdk","उर्वशी उपाध्याय, फिरोजाबाद")</f>
        <v>उर्वशी उपाध्याय, फिरोजाबाद</v>
      </c>
    </row>
    <row r="638" spans="1:6" ht="14.25" x14ac:dyDescent="0.2">
      <c r="A638" s="6" t="s">
        <v>1529</v>
      </c>
      <c r="B638" s="6" t="s">
        <v>16</v>
      </c>
      <c r="C638" s="6" t="s">
        <v>1530</v>
      </c>
      <c r="D638" s="6" t="s">
        <v>1531</v>
      </c>
      <c r="E638" s="6" t="s">
        <v>188</v>
      </c>
      <c r="F638" s="4" t="str">
        <f>HYPERLINK("https://drive.google.com/file/d/18Dj4YG00E3uRcOgjwKlYKE3bBYkS1tx6/view?usp=drivesdk","विनीत शर्मा, फिरोजाबाद")</f>
        <v>विनीत शर्मा, फिरोजाबाद</v>
      </c>
    </row>
    <row r="639" spans="1:6" ht="14.25" x14ac:dyDescent="0.2">
      <c r="A639" s="6" t="s">
        <v>1532</v>
      </c>
      <c r="B639" s="6" t="s">
        <v>16</v>
      </c>
      <c r="C639" s="6" t="s">
        <v>1533</v>
      </c>
      <c r="D639" s="6" t="s">
        <v>1534</v>
      </c>
      <c r="E639" s="6" t="s">
        <v>188</v>
      </c>
      <c r="F639" s="4" t="str">
        <f>HYPERLINK("https://drive.google.com/file/d/1diGeCHUWna3Igxcyuc4DfhKYQNia6MTG/view?usp=drivesdk","संजय यादव, फिरोजाबाद")</f>
        <v>संजय यादव, फिरोजाबाद</v>
      </c>
    </row>
    <row r="640" spans="1:6" ht="14.25" x14ac:dyDescent="0.2">
      <c r="A640" s="6" t="s">
        <v>1792</v>
      </c>
      <c r="B640" s="6" t="s">
        <v>16</v>
      </c>
      <c r="C640" s="6" t="s">
        <v>1793</v>
      </c>
      <c r="D640" s="6" t="s">
        <v>188</v>
      </c>
      <c r="E640" s="6" t="s">
        <v>188</v>
      </c>
      <c r="F640" s="4" t="str">
        <f>HYPERLINK("https://drive.google.com/file/d/1eJ9n4whjxI4ys5p97AJylu4xjN5a4DTR/view?usp=drivesdk","माधुरी, फिरोजाबाद")</f>
        <v>माधुरी, फिरोजाबाद</v>
      </c>
    </row>
    <row r="641" spans="1:6" ht="14.25" x14ac:dyDescent="0.2">
      <c r="A641" s="6" t="s">
        <v>2219</v>
      </c>
      <c r="B641" s="6" t="s">
        <v>16</v>
      </c>
      <c r="C641" s="6" t="s">
        <v>2220</v>
      </c>
      <c r="D641" s="6" t="s">
        <v>187</v>
      </c>
      <c r="E641" s="6" t="s">
        <v>188</v>
      </c>
      <c r="F641" s="4" t="str">
        <f>HYPERLINK("https://drive.google.com/file/d/1JAlONqm3ANOKkGQBz3SWm6JJNoDgfFKm/view?usp=drivesdk","Prempal satsangi, फिरोजाबाद")</f>
        <v>Prempal satsangi, फिरोजाबाद</v>
      </c>
    </row>
    <row r="642" spans="1:6" ht="14.25" x14ac:dyDescent="0.2">
      <c r="A642" s="6" t="s">
        <v>2221</v>
      </c>
      <c r="B642" s="6" t="s">
        <v>16</v>
      </c>
      <c r="C642" s="6" t="s">
        <v>2222</v>
      </c>
      <c r="D642" s="6" t="s">
        <v>187</v>
      </c>
      <c r="E642" s="6" t="s">
        <v>188</v>
      </c>
      <c r="F642" s="4" t="str">
        <f>HYPERLINK("https://drive.google.com/file/d/1DyUDPCxRFzUQr5lvw-vvPFLQhZE2r0vm/view?usp=drivesdk","Prempal, फिरोजाबाद")</f>
        <v>Prempal, फिरोजाबाद</v>
      </c>
    </row>
    <row r="643" spans="1:6" ht="14.25" x14ac:dyDescent="0.2">
      <c r="A643" s="6" t="s">
        <v>2317</v>
      </c>
      <c r="B643" s="6" t="s">
        <v>16</v>
      </c>
      <c r="C643" s="6" t="s">
        <v>2318</v>
      </c>
      <c r="D643" s="6" t="s">
        <v>1531</v>
      </c>
      <c r="E643" s="6" t="s">
        <v>188</v>
      </c>
      <c r="F643" s="4" t="str">
        <f>HYPERLINK("https://drive.google.com/file/d/1fdLqWS8EFXsna5kOuzptoZMESen0z8Hk/view?usp=drivesdk","Rsjni, फिरोजाबाद")</f>
        <v>Rsjni, फिरोजाबाद</v>
      </c>
    </row>
    <row r="644" spans="1:6" ht="14.25" x14ac:dyDescent="0.2">
      <c r="A644" s="6" t="s">
        <v>3003</v>
      </c>
      <c r="B644" s="6" t="s">
        <v>16</v>
      </c>
      <c r="C644" s="6" t="s">
        <v>3004</v>
      </c>
      <c r="D644" s="6" t="s">
        <v>764</v>
      </c>
      <c r="E644" s="6" t="s">
        <v>188</v>
      </c>
      <c r="F644" s="4" t="str">
        <f>HYPERLINK("https://drive.google.com/file/d/1SsqPrn61sVc83MX6iKR4Xeu7GsPu767-/view?usp=drivesdk","Sandhya sharma, फिरोजाबाद")</f>
        <v>Sandhya sharma, फिरोजाबाद</v>
      </c>
    </row>
    <row r="645" spans="1:6" ht="14.25" x14ac:dyDescent="0.2">
      <c r="A645" s="6" t="s">
        <v>66</v>
      </c>
      <c r="B645" s="6" t="s">
        <v>16</v>
      </c>
      <c r="C645" s="6" t="s">
        <v>67</v>
      </c>
      <c r="D645" s="6" t="s">
        <v>68</v>
      </c>
      <c r="E645" s="6" t="s">
        <v>69</v>
      </c>
      <c r="F645" s="4" t="str">
        <f>HYPERLINK("https://drive.google.com/file/d/1UYqCsAjRL8qwdDDdMznKRaCQ8P8R4DOO/view?usp=drivesdk","MOHD RASHID QADRI, बदायूँ")</f>
        <v>MOHD RASHID QADRI, बदायूँ</v>
      </c>
    </row>
    <row r="646" spans="1:6" ht="14.25" x14ac:dyDescent="0.2">
      <c r="A646" s="6" t="s">
        <v>179</v>
      </c>
      <c r="B646" s="6" t="s">
        <v>16</v>
      </c>
      <c r="C646" s="6" t="s">
        <v>180</v>
      </c>
      <c r="D646" s="6" t="s">
        <v>181</v>
      </c>
      <c r="E646" s="6" t="s">
        <v>69</v>
      </c>
      <c r="F646" s="4" t="str">
        <f>HYPERLINK("https://drive.google.com/file/d/1PVcH3LByikwaWJTqRujDrdaoIrfTHTCI/view?usp=drivesdk","POONAM GARG, बदायूँ")</f>
        <v>POONAM GARG, बदायूँ</v>
      </c>
    </row>
    <row r="647" spans="1:6" ht="14.25" x14ac:dyDescent="0.2">
      <c r="A647" s="6" t="s">
        <v>556</v>
      </c>
      <c r="B647" s="6" t="s">
        <v>16</v>
      </c>
      <c r="C647" s="6" t="s">
        <v>557</v>
      </c>
      <c r="D647" s="6" t="s">
        <v>558</v>
      </c>
      <c r="E647" s="6" t="s">
        <v>69</v>
      </c>
      <c r="F647" s="4" t="str">
        <f>HYPERLINK("https://drive.google.com/file/d/1iYxv01v6uzR84f4EcXW1mIGixoyslYc1/view?usp=drivesdk","Sualiha Khatoon, बदायूँ")</f>
        <v>Sualiha Khatoon, बदायूँ</v>
      </c>
    </row>
    <row r="648" spans="1:6" ht="14.25" x14ac:dyDescent="0.2">
      <c r="A648" s="6" t="s">
        <v>756</v>
      </c>
      <c r="B648" s="6" t="s">
        <v>16</v>
      </c>
      <c r="C648" s="6" t="s">
        <v>757</v>
      </c>
      <c r="D648" s="6" t="s">
        <v>758</v>
      </c>
      <c r="E648" s="6" t="s">
        <v>69</v>
      </c>
      <c r="F648" s="4" t="str">
        <f>HYPERLINK("https://drive.google.com/file/d/1flAf-a1O6a20lPw8_ipJx_LKJbUGN8Sm/view?usp=drivesdk","अंशुल शर्मा, बदायूँ")</f>
        <v>अंशुल शर्मा, बदायूँ</v>
      </c>
    </row>
    <row r="649" spans="1:6" ht="14.25" x14ac:dyDescent="0.2">
      <c r="A649" s="6" t="s">
        <v>1217</v>
      </c>
      <c r="B649" s="6" t="s">
        <v>16</v>
      </c>
      <c r="C649" s="6" t="s">
        <v>1218</v>
      </c>
      <c r="D649" s="6" t="s">
        <v>181</v>
      </c>
      <c r="E649" s="6" t="s">
        <v>69</v>
      </c>
      <c r="F649" s="4" t="str">
        <f>HYPERLINK("https://drive.google.com/file/d/1cE7bcU2w8zny8FcaCzGRcLsZ24fWN3wv/view?usp=drivesdk","Deepika Singh, बदायूँ")</f>
        <v>Deepika Singh, बदायूँ</v>
      </c>
    </row>
    <row r="650" spans="1:6" ht="14.25" x14ac:dyDescent="0.2">
      <c r="A650" s="6" t="s">
        <v>1219</v>
      </c>
      <c r="B650" s="6" t="s">
        <v>16</v>
      </c>
      <c r="C650" s="6" t="s">
        <v>1220</v>
      </c>
      <c r="D650" s="6" t="s">
        <v>1221</v>
      </c>
      <c r="E650" s="6" t="s">
        <v>69</v>
      </c>
      <c r="F650" s="4" t="str">
        <f>HYPERLINK("https://drive.google.com/file/d/10pp5fbwfCcG8r3UkRuE_vhWY94UAooTK/view?usp=drivesdk","Gulshan Jahan, बदायूँ")</f>
        <v>Gulshan Jahan, बदायूँ</v>
      </c>
    </row>
    <row r="651" spans="1:6" ht="14.25" x14ac:dyDescent="0.2">
      <c r="A651" s="6" t="s">
        <v>1425</v>
      </c>
      <c r="B651" s="6" t="s">
        <v>16</v>
      </c>
      <c r="C651" s="6" t="s">
        <v>180</v>
      </c>
      <c r="D651" s="6" t="s">
        <v>181</v>
      </c>
      <c r="E651" s="6" t="s">
        <v>69</v>
      </c>
      <c r="F651" s="4" t="str">
        <f>HYPERLINK("https://drive.google.com/file/d/1QneL3Sjp1gG-MQeLNdOTh7Y1XMWHDWMZ/view?usp=drivesdk","Guru Charan Das, बदायूँ")</f>
        <v>Guru Charan Das, बदायूँ</v>
      </c>
    </row>
    <row r="652" spans="1:6" ht="14.25" x14ac:dyDescent="0.2">
      <c r="A652" s="6" t="s">
        <v>1497</v>
      </c>
      <c r="B652" s="6" t="s">
        <v>16</v>
      </c>
      <c r="C652" s="6" t="s">
        <v>1498</v>
      </c>
      <c r="D652" s="6" t="s">
        <v>1499</v>
      </c>
      <c r="E652" s="6" t="s">
        <v>69</v>
      </c>
      <c r="F652" s="4" t="str">
        <f>HYPERLINK("https://drive.google.com/file/d/1shvGnokX7Js7a5PAjo_RjW72Y20mUaGB/view?usp=drivesdk","Vidya Yadav, बदायूँ")</f>
        <v>Vidya Yadav, बदायूँ</v>
      </c>
    </row>
    <row r="653" spans="1:6" ht="14.25" x14ac:dyDescent="0.2">
      <c r="A653" s="6" t="s">
        <v>1553</v>
      </c>
      <c r="B653" s="6" t="s">
        <v>16</v>
      </c>
      <c r="C653" s="6" t="s">
        <v>1554</v>
      </c>
      <c r="D653" s="6" t="s">
        <v>1555</v>
      </c>
      <c r="E653" s="6" t="s">
        <v>69</v>
      </c>
      <c r="F653" s="4" t="str">
        <f>HYPERLINK("https://drive.google.com/file/d/16yWBaAi2ngQBzbSAAcugecNrqC7yr_yg/view?usp=drivesdk","ZAKIR ALI KHAN, बदायूँ")</f>
        <v>ZAKIR ALI KHAN, बदायूँ</v>
      </c>
    </row>
    <row r="654" spans="1:6" ht="14.25" x14ac:dyDescent="0.2">
      <c r="A654" s="6" t="s">
        <v>1724</v>
      </c>
      <c r="B654" s="6" t="s">
        <v>16</v>
      </c>
      <c r="C654" s="6" t="s">
        <v>1725</v>
      </c>
      <c r="D654" s="6" t="s">
        <v>68</v>
      </c>
      <c r="E654" s="6" t="s">
        <v>69</v>
      </c>
      <c r="F654" s="4" t="str">
        <f>HYPERLINK("https://drive.google.com/file/d/1-fh3205Yg3wX9lH5fUq2uqPcIuuBcTBY/view?usp=drivesdk","Seema Rajan, बदायूँ")</f>
        <v>Seema Rajan, बदायूँ</v>
      </c>
    </row>
    <row r="655" spans="1:6" ht="14.25" x14ac:dyDescent="0.2">
      <c r="A655" s="6" t="s">
        <v>1726</v>
      </c>
      <c r="B655" s="6" t="s">
        <v>16</v>
      </c>
      <c r="C655" s="6" t="s">
        <v>1727</v>
      </c>
      <c r="D655" s="6" t="s">
        <v>558</v>
      </c>
      <c r="E655" s="6" t="s">
        <v>69</v>
      </c>
      <c r="F655" s="4" t="str">
        <f>HYPERLINK("https://drive.google.com/file/d/1z5qMeqfuCqRnkvtr0qg8DcKsX8P03m7o/view?usp=drivesdk","Fahima Khatoon, बदायूँ")</f>
        <v>Fahima Khatoon, बदायूँ</v>
      </c>
    </row>
    <row r="656" spans="1:6" ht="14.25" x14ac:dyDescent="0.2">
      <c r="A656" s="6" t="s">
        <v>1728</v>
      </c>
      <c r="B656" s="6" t="s">
        <v>16</v>
      </c>
      <c r="C656" s="6" t="s">
        <v>1727</v>
      </c>
      <c r="D656" s="6" t="s">
        <v>558</v>
      </c>
      <c r="E656" s="6" t="s">
        <v>69</v>
      </c>
      <c r="F656" s="4" t="str">
        <f>HYPERLINK("https://drive.google.com/file/d/14HvgGFdNZaQiXgWkkAGjqo6Y5VQ3bK0W/view?usp=drivesdk","Shahnaz khanm, बदायूँ")</f>
        <v>Shahnaz khanm, बदायूँ</v>
      </c>
    </row>
    <row r="657" spans="1:6" ht="14.25" x14ac:dyDescent="0.2">
      <c r="A657" s="6" t="s">
        <v>1896</v>
      </c>
      <c r="B657" s="6" t="s">
        <v>16</v>
      </c>
      <c r="C657" s="6" t="s">
        <v>1897</v>
      </c>
      <c r="D657" s="6" t="s">
        <v>1898</v>
      </c>
      <c r="E657" s="6" t="s">
        <v>69</v>
      </c>
      <c r="F657" s="4" t="str">
        <f>HYPERLINK("https://drive.google.com/file/d/1yzVoyI-DoeCYuXROuq5yU7xHWNF9_FvA/view?usp=drivesdk","मोनिका शर्मा, बदायूँ")</f>
        <v>मोनिका शर्मा, बदायूँ</v>
      </c>
    </row>
    <row r="658" spans="1:6" ht="14.25" x14ac:dyDescent="0.2">
      <c r="A658" s="6" t="s">
        <v>2494</v>
      </c>
      <c r="B658" s="6" t="s">
        <v>16</v>
      </c>
      <c r="C658" s="6" t="s">
        <v>2495</v>
      </c>
      <c r="D658" s="6" t="s">
        <v>558</v>
      </c>
      <c r="E658" s="6" t="s">
        <v>69</v>
      </c>
      <c r="F658" s="4" t="str">
        <f>HYPERLINK("https://drive.google.com/file/d/15l-y7Gcp7ozalVUyVCD127uEOYnPbC8H/view?usp=drivesdk","Taruna, बदायूँ")</f>
        <v>Taruna, बदायूँ</v>
      </c>
    </row>
    <row r="659" spans="1:6" ht="14.25" x14ac:dyDescent="0.2">
      <c r="A659" s="6" t="s">
        <v>2496</v>
      </c>
      <c r="B659" s="6" t="s">
        <v>16</v>
      </c>
      <c r="C659" s="6" t="s">
        <v>2497</v>
      </c>
      <c r="D659" s="6" t="s">
        <v>558</v>
      </c>
      <c r="E659" s="6" t="s">
        <v>69</v>
      </c>
      <c r="F659" s="4" t="str">
        <f>HYPERLINK("https://drive.google.com/file/d/1c9oZ-9CC9ZDQAyj0SnrwaZ2m65h-ma50/view?usp=drivesdk","SACHIN SAXENA, बदायूँ")</f>
        <v>SACHIN SAXENA, बदायूँ</v>
      </c>
    </row>
    <row r="660" spans="1:6" ht="14.25" x14ac:dyDescent="0.2">
      <c r="A660" s="6" t="s">
        <v>2498</v>
      </c>
      <c r="B660" s="6" t="s">
        <v>16</v>
      </c>
      <c r="C660" s="6" t="s">
        <v>2499</v>
      </c>
      <c r="D660" s="6" t="s">
        <v>1499</v>
      </c>
      <c r="E660" s="6" t="s">
        <v>69</v>
      </c>
      <c r="F660" s="4" t="str">
        <f>HYPERLINK("https://drive.google.com/file/d/1ys4sS8blBuoCv3JEd2EsH-lINZGOZ9JM/view?usp=drivesdk","ओमेंद्र प्रताप सिंह, बदायूँ")</f>
        <v>ओमेंद्र प्रताप सिंह, बदायूँ</v>
      </c>
    </row>
    <row r="661" spans="1:6" ht="14.25" x14ac:dyDescent="0.2">
      <c r="A661" s="6" t="s">
        <v>2500</v>
      </c>
      <c r="B661" s="6" t="s">
        <v>16</v>
      </c>
      <c r="C661" s="6" t="s">
        <v>2501</v>
      </c>
      <c r="D661" s="6" t="s">
        <v>2502</v>
      </c>
      <c r="E661" s="6" t="s">
        <v>69</v>
      </c>
      <c r="F661" s="4" t="str">
        <f>HYPERLINK("https://drive.google.com/file/d/1Zp-Kw-r3ihJF9u3znnIv5kkkVYhYGz3D/view?usp=drivesdk","TEJ BAHADUR SINGH, बदायूँ")</f>
        <v>TEJ BAHADUR SINGH, बदायूँ</v>
      </c>
    </row>
    <row r="662" spans="1:6" ht="14.25" x14ac:dyDescent="0.2">
      <c r="A662" s="6" t="s">
        <v>2503</v>
      </c>
      <c r="B662" s="6" t="s">
        <v>16</v>
      </c>
      <c r="C662" s="6" t="s">
        <v>2504</v>
      </c>
      <c r="D662" s="6" t="s">
        <v>558</v>
      </c>
      <c r="E662" s="6" t="s">
        <v>69</v>
      </c>
      <c r="F662" s="4" t="str">
        <f>HYPERLINK("https://drive.google.com/file/d/1gxbOIOtXBCBt9GhYJRC9J0aZ8ilh2UQh/view?usp=drivesdk","Anupam Yadav, बदायूँ")</f>
        <v>Anupam Yadav, बदायूँ</v>
      </c>
    </row>
    <row r="663" spans="1:6" ht="14.25" x14ac:dyDescent="0.2">
      <c r="A663" s="6" t="s">
        <v>2505</v>
      </c>
      <c r="B663" s="6" t="s">
        <v>16</v>
      </c>
      <c r="C663" s="6" t="s">
        <v>2506</v>
      </c>
      <c r="D663" s="6" t="s">
        <v>558</v>
      </c>
      <c r="E663" s="6" t="s">
        <v>69</v>
      </c>
      <c r="F663" s="4" t="str">
        <f>HYPERLINK("https://drive.google.com/file/d/1NxKkhriFGM9lHG7putCkHuhL8fXqu0Pn/view?usp=drivesdk","Arun Agnihotri, बदायूँ")</f>
        <v>Arun Agnihotri, बदायूँ</v>
      </c>
    </row>
    <row r="664" spans="1:6" ht="14.25" x14ac:dyDescent="0.2">
      <c r="A664" s="6" t="s">
        <v>2507</v>
      </c>
      <c r="B664" s="6" t="s">
        <v>16</v>
      </c>
      <c r="C664" s="6" t="s">
        <v>2504</v>
      </c>
      <c r="D664" s="6" t="s">
        <v>558</v>
      </c>
      <c r="E664" s="6" t="s">
        <v>69</v>
      </c>
      <c r="F664" s="4" t="str">
        <f>HYPERLINK("https://drive.google.com/file/d/16rh0ZDYTWDVegS100GLyzfSTqbeHCLCf/view?usp=drivesdk","Mohit sharma, बदायूँ")</f>
        <v>Mohit sharma, बदायूँ</v>
      </c>
    </row>
    <row r="665" spans="1:6" ht="14.25" x14ac:dyDescent="0.2">
      <c r="A665" s="6" t="s">
        <v>2511</v>
      </c>
      <c r="B665" s="6" t="s">
        <v>16</v>
      </c>
      <c r="C665" s="6" t="s">
        <v>2512</v>
      </c>
      <c r="D665" s="6" t="s">
        <v>2513</v>
      </c>
      <c r="E665" s="6" t="s">
        <v>69</v>
      </c>
      <c r="F665" s="4" t="str">
        <f>HYPERLINK("https://drive.google.com/file/d/1noIeq2BSZy3SlZkmvk2-3xziOcDEz7_c/view?usp=drivesdk","डॉ० रैना पाल, बदायूँ")</f>
        <v>डॉ० रैना पाल, बदायूँ</v>
      </c>
    </row>
    <row r="666" spans="1:6" ht="14.25" x14ac:dyDescent="0.2">
      <c r="A666" s="6" t="s">
        <v>2514</v>
      </c>
      <c r="B666" s="6" t="s">
        <v>16</v>
      </c>
      <c r="C666" s="6" t="s">
        <v>2515</v>
      </c>
      <c r="D666" s="6" t="s">
        <v>2516</v>
      </c>
      <c r="E666" s="6" t="s">
        <v>69</v>
      </c>
      <c r="F666" s="4" t="str">
        <f>HYPERLINK("https://drive.google.com/file/d/1939sK4IsWUGMABgSxDKZ-j1rAwDfpghK/view?usp=drivesdk","Shyamlal Panwar, बदायूँ")</f>
        <v>Shyamlal Panwar, बदायूँ</v>
      </c>
    </row>
    <row r="667" spans="1:6" ht="14.25" x14ac:dyDescent="0.2">
      <c r="A667" s="6" t="s">
        <v>2517</v>
      </c>
      <c r="B667" s="6" t="s">
        <v>16</v>
      </c>
      <c r="C667" s="6" t="s">
        <v>2518</v>
      </c>
      <c r="D667" s="6" t="s">
        <v>2502</v>
      </c>
      <c r="E667" s="6" t="s">
        <v>69</v>
      </c>
      <c r="F667" s="4" t="str">
        <f>HYPERLINK("https://drive.google.com/file/d/12KbpcyBh0fwyaSMv2ur-NgWWYTxEPUiP/view?usp=drivesdk","Talat Ansari, बदायूँ")</f>
        <v>Talat Ansari, बदायूँ</v>
      </c>
    </row>
    <row r="668" spans="1:6" ht="14.25" x14ac:dyDescent="0.2">
      <c r="A668" s="6" t="s">
        <v>2519</v>
      </c>
      <c r="B668" s="6" t="s">
        <v>16</v>
      </c>
      <c r="C668" s="6" t="s">
        <v>2520</v>
      </c>
      <c r="D668" s="6" t="s">
        <v>558</v>
      </c>
      <c r="E668" s="6" t="s">
        <v>69</v>
      </c>
      <c r="F668" s="4" t="str">
        <f>HYPERLINK("https://drive.google.com/file/d/1ijfzK86_c8mm8snuEooF-hck9BDZlR80/view?usp=drivesdk","Priti Maheshwari, बदायूँ")</f>
        <v>Priti Maheshwari, बदायूँ</v>
      </c>
    </row>
    <row r="669" spans="1:6" ht="14.25" x14ac:dyDescent="0.2">
      <c r="A669" s="6" t="s">
        <v>2521</v>
      </c>
      <c r="B669" s="6" t="s">
        <v>16</v>
      </c>
      <c r="C669" s="6" t="s">
        <v>2522</v>
      </c>
      <c r="D669" s="6" t="s">
        <v>558</v>
      </c>
      <c r="E669" s="6" t="s">
        <v>69</v>
      </c>
      <c r="F669" s="4" t="str">
        <f>HYPERLINK("https://drive.google.com/file/d/1Pd4vrG7aD2t7o9_Emmwrp0vsGsTIg8WG/view?usp=drivesdk","Vijay Bahadur, बदायूँ")</f>
        <v>Vijay Bahadur, बदायूँ</v>
      </c>
    </row>
    <row r="670" spans="1:6" ht="14.25" x14ac:dyDescent="0.2">
      <c r="A670" s="6" t="s">
        <v>2523</v>
      </c>
      <c r="B670" s="6" t="s">
        <v>16</v>
      </c>
      <c r="C670" s="6" t="s">
        <v>2524</v>
      </c>
      <c r="D670" s="6" t="s">
        <v>68</v>
      </c>
      <c r="E670" s="6" t="s">
        <v>69</v>
      </c>
      <c r="F670" s="4" t="str">
        <f>HYPERLINK("https://drive.google.com/file/d/1hJjaXm8mpONkSZRbWkyz34Q1Cr-5ZBuh/view?usp=drivesdk","Prem Lata Shakya, बदायूँ")</f>
        <v>Prem Lata Shakya, बदायूँ</v>
      </c>
    </row>
    <row r="671" spans="1:6" ht="14.25" x14ac:dyDescent="0.2">
      <c r="A671" s="6" t="s">
        <v>78</v>
      </c>
      <c r="B671" s="6" t="s">
        <v>16</v>
      </c>
      <c r="C671" s="6" t="s">
        <v>79</v>
      </c>
      <c r="D671" s="6" t="s">
        <v>80</v>
      </c>
      <c r="E671" s="6" t="s">
        <v>81</v>
      </c>
      <c r="F671" s="4" t="str">
        <f>HYPERLINK("https://drive.google.com/file/d/1mBMmrCxTy_98armw1Jrra76aynrggsIg/view?usp=drivesdk","Pooja shukla, बरेली")</f>
        <v>Pooja shukla, बरेली</v>
      </c>
    </row>
    <row r="672" spans="1:6" ht="14.25" x14ac:dyDescent="0.2">
      <c r="A672" s="6" t="s">
        <v>121</v>
      </c>
      <c r="B672" s="6" t="s">
        <v>16</v>
      </c>
      <c r="C672" s="6" t="s">
        <v>122</v>
      </c>
      <c r="D672" s="6" t="s">
        <v>123</v>
      </c>
      <c r="E672" s="6" t="s">
        <v>81</v>
      </c>
      <c r="F672" s="4" t="str">
        <f>HYPERLINK("https://drive.google.com/file/d/1ljDDk1zJreeR5eKtw9sxu3T_0EFmbVMK/view?usp=drivesdk","स्मिता त्यागी, बरेली")</f>
        <v>स्मिता त्यागी, बरेली</v>
      </c>
    </row>
    <row r="673" spans="1:6" ht="14.25" x14ac:dyDescent="0.2">
      <c r="A673" s="6" t="s">
        <v>223</v>
      </c>
      <c r="B673" s="6" t="s">
        <v>16</v>
      </c>
      <c r="C673" s="6" t="s">
        <v>224</v>
      </c>
      <c r="D673" s="6" t="s">
        <v>225</v>
      </c>
      <c r="E673" s="6" t="s">
        <v>81</v>
      </c>
      <c r="F673" s="4" t="str">
        <f>HYPERLINK("https://drive.google.com/file/d/1cuPKkXmNjiFbMO7qITAoKDS9um25c_Hh/view?usp=drivesdk","मीरा देवी मौर्य, बरेली")</f>
        <v>मीरा देवी मौर्य, बरेली</v>
      </c>
    </row>
    <row r="674" spans="1:6" ht="14.25" x14ac:dyDescent="0.2">
      <c r="A674" s="6" t="s">
        <v>513</v>
      </c>
      <c r="B674" s="6" t="s">
        <v>16</v>
      </c>
      <c r="C674" s="6" t="s">
        <v>514</v>
      </c>
      <c r="D674" s="6" t="s">
        <v>515</v>
      </c>
      <c r="E674" s="6" t="s">
        <v>81</v>
      </c>
      <c r="F674" s="4" t="str">
        <f>HYPERLINK("https://drive.google.com/file/d/1DxGXjRRhWfwE2jLmR1kpbIXLRgaa1OYI/view?usp=drivesdk","बृजेश सिंह, बरेली")</f>
        <v>बृजेश सिंह, बरेली</v>
      </c>
    </row>
    <row r="675" spans="1:6" ht="14.25" x14ac:dyDescent="0.2">
      <c r="A675" s="6" t="s">
        <v>540</v>
      </c>
      <c r="B675" s="6" t="s">
        <v>16</v>
      </c>
      <c r="C675" s="6" t="s">
        <v>541</v>
      </c>
      <c r="D675" s="6" t="s">
        <v>542</v>
      </c>
      <c r="E675" s="6" t="s">
        <v>81</v>
      </c>
      <c r="F675" s="4" t="str">
        <f>HYPERLINK("https://drive.google.com/file/d/1Ph95QACaNRCd3TNvCKaaqZ8N6ExNQ48n/view?usp=drivesdk","Shweta Gangwar, बरेली")</f>
        <v>Shweta Gangwar, बरेली</v>
      </c>
    </row>
    <row r="676" spans="1:6" ht="14.25" x14ac:dyDescent="0.2">
      <c r="A676" s="6" t="s">
        <v>553</v>
      </c>
      <c r="B676" s="6" t="s">
        <v>16</v>
      </c>
      <c r="C676" s="6" t="s">
        <v>554</v>
      </c>
      <c r="D676" s="6" t="s">
        <v>555</v>
      </c>
      <c r="E676" s="6" t="s">
        <v>81</v>
      </c>
      <c r="F676" s="4" t="str">
        <f>HYPERLINK("https://drive.google.com/file/d/1pfGJnvJPaMe_CABe0dipzITMcIrntLF9/view?usp=drivesdk","Sameena fatma, बरेली")</f>
        <v>Sameena fatma, बरेली</v>
      </c>
    </row>
    <row r="677" spans="1:6" ht="14.25" x14ac:dyDescent="0.2">
      <c r="A677" s="6" t="s">
        <v>685</v>
      </c>
      <c r="B677" s="6" t="s">
        <v>16</v>
      </c>
      <c r="C677" s="6" t="s">
        <v>686</v>
      </c>
      <c r="D677" s="6" t="s">
        <v>542</v>
      </c>
      <c r="E677" s="6" t="s">
        <v>81</v>
      </c>
      <c r="F677" s="4" t="str">
        <f>HYPERLINK("https://drive.google.com/file/d/1ImMP-_dBeTH2x2lb9mAKViuO5t5c-vhp/view?usp=drivesdk","ANIL KUMAR GANGWAR, बरेली")</f>
        <v>ANIL KUMAR GANGWAR, बरेली</v>
      </c>
    </row>
    <row r="678" spans="1:6" ht="14.25" x14ac:dyDescent="0.2">
      <c r="A678" s="6" t="s">
        <v>765</v>
      </c>
      <c r="B678" s="6" t="s">
        <v>16</v>
      </c>
      <c r="C678" s="6" t="s">
        <v>766</v>
      </c>
      <c r="D678" s="6" t="s">
        <v>767</v>
      </c>
      <c r="E678" s="6" t="s">
        <v>81</v>
      </c>
      <c r="F678" s="4" t="str">
        <f>HYPERLINK("https://drive.google.com/file/d/15XuoVjzWIeI29a-eKE7l6YOlke8UHyLs/view?usp=drivesdk","Anuj Yaduvanshi, बरेली")</f>
        <v>Anuj Yaduvanshi, बरेली</v>
      </c>
    </row>
    <row r="679" spans="1:6" ht="14.25" x14ac:dyDescent="0.2">
      <c r="A679" s="6" t="s">
        <v>876</v>
      </c>
      <c r="B679" s="6" t="s">
        <v>16</v>
      </c>
      <c r="C679" s="6" t="s">
        <v>877</v>
      </c>
      <c r="D679" s="6" t="s">
        <v>878</v>
      </c>
      <c r="E679" s="6" t="s">
        <v>81</v>
      </c>
      <c r="F679" s="4" t="str">
        <f>HYPERLINK("https://drive.google.com/file/d/1zS6s73rie4KfRO3QIhEcWiVCjG-SoHO-/view?usp=drivesdk","GAYATRI, बरेली")</f>
        <v>GAYATRI, बरेली</v>
      </c>
    </row>
    <row r="680" spans="1:6" ht="14.25" x14ac:dyDescent="0.2">
      <c r="A680" s="6" t="s">
        <v>879</v>
      </c>
      <c r="B680" s="6" t="s">
        <v>16</v>
      </c>
      <c r="C680" s="6" t="s">
        <v>880</v>
      </c>
      <c r="D680" s="6" t="s">
        <v>881</v>
      </c>
      <c r="E680" s="6" t="s">
        <v>81</v>
      </c>
      <c r="F680" s="4" t="str">
        <f>HYPERLINK("https://drive.google.com/file/d/1h2Pl99Jbc_SD1FZ-OVBLkV2qjlRYLIIO/view?usp=drivesdk","धर्मेन्द्र कुमार, बरेली")</f>
        <v>धर्मेन्द्र कुमार, बरेली</v>
      </c>
    </row>
    <row r="681" spans="1:6" ht="14.25" x14ac:dyDescent="0.2">
      <c r="A681" s="6" t="s">
        <v>882</v>
      </c>
      <c r="B681" s="6" t="s">
        <v>16</v>
      </c>
      <c r="C681" s="6" t="s">
        <v>880</v>
      </c>
      <c r="D681" s="6" t="s">
        <v>881</v>
      </c>
      <c r="E681" s="6" t="s">
        <v>81</v>
      </c>
      <c r="F681" s="4" t="str">
        <f>HYPERLINK("https://drive.google.com/file/d/1SPT8TheczBIEgmOdRuxxHLrPvkGp_N1P/view?usp=drivesdk","विशम्भर दयाल, बरेली")</f>
        <v>विशम्भर दयाल, बरेली</v>
      </c>
    </row>
    <row r="682" spans="1:6" ht="14.25" x14ac:dyDescent="0.2">
      <c r="A682" s="6" t="s">
        <v>883</v>
      </c>
      <c r="B682" s="6" t="s">
        <v>16</v>
      </c>
      <c r="C682" s="6" t="s">
        <v>880</v>
      </c>
      <c r="D682" s="6" t="s">
        <v>881</v>
      </c>
      <c r="E682" s="6" t="s">
        <v>81</v>
      </c>
      <c r="F682" s="4" t="str">
        <f>HYPERLINK("https://drive.google.com/file/d/1tBPfcXdD9PkE8w0zX_cMFcASid0f77yn/view?usp=drivesdk","पूनम सिंह, बरेली")</f>
        <v>पूनम सिंह, बरेली</v>
      </c>
    </row>
    <row r="683" spans="1:6" ht="14.25" x14ac:dyDescent="0.2">
      <c r="A683" s="6" t="s">
        <v>884</v>
      </c>
      <c r="B683" s="6" t="s">
        <v>16</v>
      </c>
      <c r="C683" s="6" t="s">
        <v>880</v>
      </c>
      <c r="D683" s="6" t="s">
        <v>881</v>
      </c>
      <c r="E683" s="6" t="s">
        <v>81</v>
      </c>
      <c r="F683" s="4" t="str">
        <f>HYPERLINK("https://drive.google.com/file/d/1s5aoZhBRoBs76uXi4KMJYHSuLGyhIM1b/view?usp=drivesdk","खेमकरन लाल, बरेली")</f>
        <v>खेमकरन लाल, बरेली</v>
      </c>
    </row>
    <row r="684" spans="1:6" ht="14.25" x14ac:dyDescent="0.2">
      <c r="A684" s="6" t="s">
        <v>885</v>
      </c>
      <c r="B684" s="6" t="s">
        <v>16</v>
      </c>
      <c r="C684" s="6" t="s">
        <v>880</v>
      </c>
      <c r="D684" s="6" t="s">
        <v>881</v>
      </c>
      <c r="E684" s="6" t="s">
        <v>81</v>
      </c>
      <c r="F684" s="4" t="str">
        <f>HYPERLINK("https://drive.google.com/file/d/1X_O9d7kgYwr2-YxRPPaWE_lrw-U0O_ki/view?usp=drivesdk","इरफाना जैंदी, बरेली")</f>
        <v>इरफाना जैंदी, बरेली</v>
      </c>
    </row>
    <row r="685" spans="1:6" ht="14.25" x14ac:dyDescent="0.2">
      <c r="A685" s="6" t="s">
        <v>886</v>
      </c>
      <c r="B685" s="6" t="s">
        <v>7</v>
      </c>
      <c r="C685" s="6" t="s">
        <v>880</v>
      </c>
      <c r="D685" s="6" t="s">
        <v>881</v>
      </c>
      <c r="E685" s="6" t="s">
        <v>81</v>
      </c>
      <c r="F685" s="4" t="str">
        <f>HYPERLINK("https://drive.google.com/file/d/1XOM_vjEEyGwn0G2JlJX3Li3syRKw_mcp/view?usp=drivesdk","शिवानी, बरेली")</f>
        <v>शिवानी, बरेली</v>
      </c>
    </row>
    <row r="686" spans="1:6" ht="14.25" x14ac:dyDescent="0.2">
      <c r="A686" s="6" t="s">
        <v>887</v>
      </c>
      <c r="B686" s="6" t="s">
        <v>7</v>
      </c>
      <c r="C686" s="6" t="s">
        <v>880</v>
      </c>
      <c r="D686" s="6" t="s">
        <v>881</v>
      </c>
      <c r="E686" s="6" t="s">
        <v>81</v>
      </c>
      <c r="F686" s="4" t="str">
        <f>HYPERLINK("https://drive.google.com/file/d/1rxl4RYUGaId_FZuaI3fIm_vFc9Uzl88z/view?usp=drivesdk","प्रियंका, बरेली")</f>
        <v>प्रियंका, बरेली</v>
      </c>
    </row>
    <row r="687" spans="1:6" ht="14.25" x14ac:dyDescent="0.2">
      <c r="A687" s="6" t="s">
        <v>888</v>
      </c>
      <c r="B687" s="6" t="s">
        <v>7</v>
      </c>
      <c r="C687" s="6" t="s">
        <v>880</v>
      </c>
      <c r="D687" s="6" t="s">
        <v>881</v>
      </c>
      <c r="E687" s="6" t="s">
        <v>81</v>
      </c>
      <c r="F687" s="4" t="str">
        <f>HYPERLINK("https://drive.google.com/file/d/1ovGLSIq4tKy1cxa13Ayejnd5SRrX6ET1/view?usp=drivesdk","विवेक, बरेली")</f>
        <v>विवेक, बरेली</v>
      </c>
    </row>
    <row r="688" spans="1:6" ht="14.25" x14ac:dyDescent="0.2">
      <c r="A688" s="6" t="s">
        <v>889</v>
      </c>
      <c r="B688" s="6" t="s">
        <v>140</v>
      </c>
      <c r="C688" s="6" t="s">
        <v>890</v>
      </c>
      <c r="D688" s="6" t="s">
        <v>891</v>
      </c>
      <c r="E688" s="6" t="s">
        <v>81</v>
      </c>
      <c r="F688" s="4" t="str">
        <f>HYPERLINK("https://drive.google.com/file/d/11JHRqWWxdu6wUhmMgD9VI0e1AdP5n7p8/view?usp=drivesdk","PREMWATI, बरेली")</f>
        <v>PREMWATI, बरेली</v>
      </c>
    </row>
    <row r="689" spans="1:6" ht="14.25" x14ac:dyDescent="0.2">
      <c r="A689" s="6" t="s">
        <v>892</v>
      </c>
      <c r="B689" s="6" t="s">
        <v>7</v>
      </c>
      <c r="C689" s="6" t="s">
        <v>893</v>
      </c>
      <c r="D689" s="6" t="s">
        <v>881</v>
      </c>
      <c r="E689" s="6" t="s">
        <v>81</v>
      </c>
      <c r="F689" s="4" t="str">
        <f>HYPERLINK("https://drive.google.com/file/d/1C8FIrPGX8mgl7cgAw8uHEZozRnA3dkVO/view?usp=drivesdk","आराध्य कुमार आर्य, बरेली")</f>
        <v>आराध्य कुमार आर्य, बरेली</v>
      </c>
    </row>
    <row r="690" spans="1:6" ht="14.25" x14ac:dyDescent="0.2">
      <c r="A690" s="6" t="s">
        <v>1065</v>
      </c>
      <c r="B690" s="6" t="s">
        <v>16</v>
      </c>
      <c r="C690" s="6" t="s">
        <v>1066</v>
      </c>
      <c r="D690" s="6" t="s">
        <v>1067</v>
      </c>
      <c r="E690" s="6" t="s">
        <v>81</v>
      </c>
      <c r="F690" s="4" t="str">
        <f>HYPERLINK("https://drive.google.com/file/d/1oeHMnZCf_VwfT8t8Wd4rdmbui_XRmkN2/view?usp=drivesdk","अमिता खण्डेलवाल, बरेली")</f>
        <v>अमिता खण्डेलवाल, बरेली</v>
      </c>
    </row>
    <row r="691" spans="1:6" ht="14.25" x14ac:dyDescent="0.2">
      <c r="A691" s="6" t="s">
        <v>1068</v>
      </c>
      <c r="B691" s="6" t="s">
        <v>16</v>
      </c>
      <c r="C691" s="6" t="s">
        <v>1066</v>
      </c>
      <c r="D691" s="6" t="s">
        <v>1067</v>
      </c>
      <c r="E691" s="6" t="s">
        <v>81</v>
      </c>
      <c r="F691" s="4" t="str">
        <f>HYPERLINK("https://drive.google.com/file/d/1nkQgHVn8iK73Z_hqvpaDQIbaVivqU0eV/view?usp=drivesdk","शबाब ज़हरा, बरेली")</f>
        <v>शबाब ज़हरा, बरेली</v>
      </c>
    </row>
    <row r="692" spans="1:6" ht="14.25" x14ac:dyDescent="0.2">
      <c r="A692" s="6" t="s">
        <v>1113</v>
      </c>
      <c r="B692" s="6" t="s">
        <v>16</v>
      </c>
      <c r="C692" s="6" t="s">
        <v>1114</v>
      </c>
      <c r="D692" s="6" t="s">
        <v>1115</v>
      </c>
      <c r="E692" s="6" t="s">
        <v>81</v>
      </c>
      <c r="F692" s="4" t="str">
        <f>HYPERLINK("https://drive.google.com/file/d/1RskOnTcvHButo-0UK59dbWJBH6ngQRap/view?usp=drivesdk","Bhawna Saxena, बरेली")</f>
        <v>Bhawna Saxena, बरेली</v>
      </c>
    </row>
    <row r="693" spans="1:6" ht="14.25" x14ac:dyDescent="0.2">
      <c r="A693" s="6" t="s">
        <v>1116</v>
      </c>
      <c r="B693" s="6" t="s">
        <v>125</v>
      </c>
      <c r="C693" s="6" t="s">
        <v>1117</v>
      </c>
      <c r="D693" s="6" t="s">
        <v>1115</v>
      </c>
      <c r="E693" s="6" t="s">
        <v>81</v>
      </c>
      <c r="F693" s="4" t="str">
        <f>HYPERLINK("https://drive.google.com/file/d/1DikLa2qFuCrsc3Nbvv4Zlq0hKK2-UIMU/view?usp=drivesdk","Virendra Singh, बरेली")</f>
        <v>Virendra Singh, बरेली</v>
      </c>
    </row>
    <row r="694" spans="1:6" ht="14.25" x14ac:dyDescent="0.2">
      <c r="A694" s="6" t="s">
        <v>1118</v>
      </c>
      <c r="B694" s="6" t="s">
        <v>16</v>
      </c>
      <c r="C694" s="6" t="s">
        <v>1117</v>
      </c>
      <c r="D694" s="6" t="s">
        <v>1115</v>
      </c>
      <c r="E694" s="6" t="s">
        <v>81</v>
      </c>
      <c r="F694" s="4" t="str">
        <f>HYPERLINK("https://drive.google.com/file/d/1JJfFXG5N7Xsp-YWYRKtG9dxOz9tF4Bo4/view?usp=drivesdk","Nida Rehman Khan, बरेली")</f>
        <v>Nida Rehman Khan, बरेली</v>
      </c>
    </row>
    <row r="695" spans="1:6" ht="14.25" x14ac:dyDescent="0.2">
      <c r="A695" s="6" t="s">
        <v>1119</v>
      </c>
      <c r="B695" s="6" t="s">
        <v>281</v>
      </c>
      <c r="C695" s="6" t="s">
        <v>1117</v>
      </c>
      <c r="D695" s="6" t="s">
        <v>1115</v>
      </c>
      <c r="E695" s="6" t="s">
        <v>81</v>
      </c>
      <c r="F695" s="4" t="str">
        <f>HYPERLINK("https://drive.google.com/file/d/1e-uwz0gboEi-8sApaoysbPN7bkySTuD-/view?usp=drivesdk","RajaRam, बरेली")</f>
        <v>RajaRam, बरेली</v>
      </c>
    </row>
    <row r="696" spans="1:6" ht="14.25" x14ac:dyDescent="0.2">
      <c r="A696" s="6" t="s">
        <v>1120</v>
      </c>
      <c r="B696" s="6" t="s">
        <v>140</v>
      </c>
      <c r="C696" s="6" t="s">
        <v>1117</v>
      </c>
      <c r="D696" s="6" t="s">
        <v>1115</v>
      </c>
      <c r="E696" s="6" t="s">
        <v>81</v>
      </c>
      <c r="F696" s="4" t="str">
        <f>HYPERLINK("https://drive.google.com/file/d/1fVqgtHgQZTUFGVFMLlB_uy8YxYqQ6WVi/view?usp=drivesdk","BabuRam, बरेली")</f>
        <v>BabuRam, बरेली</v>
      </c>
    </row>
    <row r="697" spans="1:6" ht="14.25" x14ac:dyDescent="0.2">
      <c r="A697" s="6" t="s">
        <v>1144</v>
      </c>
      <c r="B697" s="6" t="s">
        <v>16</v>
      </c>
      <c r="C697" s="6" t="s">
        <v>1145</v>
      </c>
      <c r="D697" s="6" t="s">
        <v>1146</v>
      </c>
      <c r="E697" s="6" t="s">
        <v>81</v>
      </c>
      <c r="F697" s="4" t="str">
        <f>HYPERLINK("https://drive.google.com/file/d/1b43ZdkBx7fsI2Z3rExPrI-ziChQRnh8i/view?usp=drivesdk","चन्द्रमुखी, बरेली")</f>
        <v>चन्द्रमुखी, बरेली</v>
      </c>
    </row>
    <row r="698" spans="1:6" ht="14.25" x14ac:dyDescent="0.2">
      <c r="A698" s="6" t="s">
        <v>1158</v>
      </c>
      <c r="B698" s="6" t="s">
        <v>16</v>
      </c>
      <c r="C698" s="6" t="s">
        <v>1159</v>
      </c>
      <c r="D698" s="6" t="s">
        <v>1160</v>
      </c>
      <c r="E698" s="6" t="s">
        <v>81</v>
      </c>
      <c r="F698" s="4" t="str">
        <f>HYPERLINK("https://drive.google.com/file/d/1aYh-U_DAkMMtZ6nNomisgY4DejV7EP6P/view?usp=drivesdk","SNEHA LATA, बरेली")</f>
        <v>SNEHA LATA, बरेली</v>
      </c>
    </row>
    <row r="699" spans="1:6" ht="14.25" x14ac:dyDescent="0.2">
      <c r="A699" s="6" t="s">
        <v>1161</v>
      </c>
      <c r="B699" s="6" t="s">
        <v>16</v>
      </c>
      <c r="C699" s="6" t="s">
        <v>1159</v>
      </c>
      <c r="D699" s="6" t="s">
        <v>1160</v>
      </c>
      <c r="E699" s="6" t="s">
        <v>81</v>
      </c>
      <c r="F699" s="4" t="str">
        <f>HYPERLINK("https://drive.google.com/file/d/1I-dJSZUMESvqk3--EwN6CU4IdgrvwyYV/view?usp=drivesdk","CHITRASEN, बरेली")</f>
        <v>CHITRASEN, बरेली</v>
      </c>
    </row>
    <row r="700" spans="1:6" ht="14.25" x14ac:dyDescent="0.2">
      <c r="A700" s="6" t="s">
        <v>1162</v>
      </c>
      <c r="B700" s="6" t="s">
        <v>16</v>
      </c>
      <c r="C700" s="6" t="s">
        <v>1159</v>
      </c>
      <c r="D700" s="6" t="s">
        <v>1163</v>
      </c>
      <c r="E700" s="6" t="s">
        <v>81</v>
      </c>
      <c r="F700" s="4" t="str">
        <f>HYPERLINK("https://drive.google.com/file/d/1sx_qiR-YjaphTynIGW2Ia0c6o1Y1U66F/view?usp=drivesdk","Vinod Kumar Arya, बरेली")</f>
        <v>Vinod Kumar Arya, बरेली</v>
      </c>
    </row>
    <row r="701" spans="1:6" ht="14.25" x14ac:dyDescent="0.2">
      <c r="A701" s="6" t="s">
        <v>1164</v>
      </c>
      <c r="B701" s="6" t="s">
        <v>16</v>
      </c>
      <c r="C701" s="6" t="s">
        <v>1159</v>
      </c>
      <c r="D701" s="6" t="s">
        <v>1160</v>
      </c>
      <c r="E701" s="6" t="s">
        <v>81</v>
      </c>
      <c r="F701" s="4" t="str">
        <f>HYPERLINK("https://drive.google.com/file/d/1ldv351ZMWlkqbUeKPridwd_oTyGeTzzx/view?usp=drivesdk","NIRMALA DEVI, बरेली")</f>
        <v>NIRMALA DEVI, बरेली</v>
      </c>
    </row>
    <row r="702" spans="1:6" ht="14.25" x14ac:dyDescent="0.2">
      <c r="A702" s="6" t="s">
        <v>1181</v>
      </c>
      <c r="B702" s="6" t="s">
        <v>16</v>
      </c>
      <c r="C702" s="6" t="s">
        <v>1182</v>
      </c>
      <c r="D702" s="6" t="s">
        <v>1183</v>
      </c>
      <c r="E702" s="6" t="s">
        <v>81</v>
      </c>
      <c r="F702" s="4" t="str">
        <f>HYPERLINK("https://drive.google.com/file/d/1aR38Lc6TFjCMTyfiZpUxLaT3rTLlDb-g/view?usp=drivesdk","Deepak Singh, बरेली")</f>
        <v>Deepak Singh, बरेली</v>
      </c>
    </row>
    <row r="703" spans="1:6" ht="14.25" x14ac:dyDescent="0.2">
      <c r="A703" s="6" t="s">
        <v>1222</v>
      </c>
      <c r="B703" s="6" t="s">
        <v>16</v>
      </c>
      <c r="C703" s="6" t="s">
        <v>1223</v>
      </c>
      <c r="D703" s="6" t="s">
        <v>1224</v>
      </c>
      <c r="E703" s="6" t="s">
        <v>81</v>
      </c>
      <c r="F703" s="4" t="str">
        <f>HYPERLINK("https://drive.google.com/file/d/1z46dvM4AyrBJ_oA5WhriK9pMOQGiBrBC/view?usp=drivesdk","दीप्ति सिंह, बरेली")</f>
        <v>दीप्ति सिंह, बरेली</v>
      </c>
    </row>
    <row r="704" spans="1:6" ht="14.25" x14ac:dyDescent="0.2">
      <c r="A704" s="6" t="s">
        <v>1260</v>
      </c>
      <c r="B704" s="6" t="s">
        <v>16</v>
      </c>
      <c r="C704" s="6" t="s">
        <v>1261</v>
      </c>
      <c r="D704" s="6" t="s">
        <v>542</v>
      </c>
      <c r="E704" s="6" t="s">
        <v>81</v>
      </c>
      <c r="F704" s="4" t="str">
        <f>HYPERLINK("https://drive.google.com/file/d/17c0yjBigsKWHhUX8x6aOjtuUTeQ7n092/view?usp=drivesdk","Khemlata, बरेली")</f>
        <v>Khemlata, बरेली</v>
      </c>
    </row>
    <row r="705" spans="1:6" ht="14.25" x14ac:dyDescent="0.2">
      <c r="A705" s="6" t="s">
        <v>1260</v>
      </c>
      <c r="B705" s="6" t="s">
        <v>16</v>
      </c>
      <c r="C705" s="6" t="s">
        <v>1262</v>
      </c>
      <c r="D705" s="6" t="s">
        <v>542</v>
      </c>
      <c r="E705" s="6" t="s">
        <v>81</v>
      </c>
      <c r="F705" s="4" t="str">
        <f>HYPERLINK("https://drive.google.com/file/d/14JrtdZvg4-gHZzCGx3hEQsCLMqwIXFxj/view?usp=drivesdk","Khemlata, बरेली")</f>
        <v>Khemlata, बरेली</v>
      </c>
    </row>
    <row r="706" spans="1:6" ht="14.25" x14ac:dyDescent="0.2">
      <c r="A706" s="6" t="s">
        <v>1260</v>
      </c>
      <c r="B706" s="6" t="s">
        <v>16</v>
      </c>
      <c r="C706" s="6" t="s">
        <v>1263</v>
      </c>
      <c r="D706" s="6" t="s">
        <v>1264</v>
      </c>
      <c r="E706" s="6" t="s">
        <v>81</v>
      </c>
      <c r="F706" s="4" t="str">
        <f>HYPERLINK("https://drive.google.com/file/d/1EFOAns05Xqk2wp5npCjHQLZbtVWPmVto/view?usp=drivesdk","Khemlata, बरेली")</f>
        <v>Khemlata, बरेली</v>
      </c>
    </row>
    <row r="707" spans="1:6" ht="14.25" x14ac:dyDescent="0.2">
      <c r="A707" s="6" t="s">
        <v>1318</v>
      </c>
      <c r="B707" s="6" t="s">
        <v>16</v>
      </c>
      <c r="C707" s="6" t="s">
        <v>1319</v>
      </c>
      <c r="D707" s="6" t="s">
        <v>1320</v>
      </c>
      <c r="E707" s="6" t="s">
        <v>81</v>
      </c>
      <c r="F707" s="4" t="str">
        <f>HYPERLINK("https://drive.google.com/file/d/1bJ2qF0vt0nLI81TsT76xTgdcYSRYaWzV/view?usp=drivesdk","Dr. Savita Prakash, बरेली")</f>
        <v>Dr. Savita Prakash, बरेली</v>
      </c>
    </row>
    <row r="708" spans="1:6" ht="14.25" x14ac:dyDescent="0.2">
      <c r="A708" s="6" t="s">
        <v>1358</v>
      </c>
      <c r="B708" s="6" t="s">
        <v>7</v>
      </c>
      <c r="C708" s="6" t="s">
        <v>1359</v>
      </c>
      <c r="D708" s="6" t="s">
        <v>1360</v>
      </c>
      <c r="E708" s="6" t="s">
        <v>81</v>
      </c>
      <c r="F708" s="4" t="str">
        <f>HYPERLINK("https://drive.google.com/file/d/11XVM8QwPl_Aww1qBtMhWDfGUdqgg31Pb/view?usp=drivesdk","Gagan Kumar sharma, बरेली")</f>
        <v>Gagan Kumar sharma, बरेली</v>
      </c>
    </row>
    <row r="709" spans="1:6" ht="14.25" x14ac:dyDescent="0.2">
      <c r="A709" s="6" t="s">
        <v>1371</v>
      </c>
      <c r="B709" s="6" t="s">
        <v>16</v>
      </c>
      <c r="C709" s="6" t="s">
        <v>1372</v>
      </c>
      <c r="D709" s="6" t="s">
        <v>1163</v>
      </c>
      <c r="E709" s="6" t="s">
        <v>81</v>
      </c>
      <c r="F709" s="4" t="str">
        <f>HYPERLINK("https://drive.google.com/file/d/1X5l9NEeHci9xd73WTsOI01rsSPKJaDJi/view?usp=drivesdk","Priti Gangwar, बरेली")</f>
        <v>Priti Gangwar, बरेली</v>
      </c>
    </row>
    <row r="710" spans="1:6" ht="14.25" x14ac:dyDescent="0.2">
      <c r="A710" s="6" t="s">
        <v>1373</v>
      </c>
      <c r="B710" s="6" t="s">
        <v>7</v>
      </c>
      <c r="C710" s="6" t="s">
        <v>1374</v>
      </c>
      <c r="D710" s="6" t="s">
        <v>767</v>
      </c>
      <c r="E710" s="6" t="s">
        <v>81</v>
      </c>
      <c r="F710" s="4" t="str">
        <f>HYPERLINK("https://drive.google.com/file/d/1ByF8dLdLuDZvjby4WoumFtRdO9Q8763d/view?usp=drivesdk","नितेश, बरेली")</f>
        <v>नितेश, बरेली</v>
      </c>
    </row>
    <row r="711" spans="1:6" ht="14.25" x14ac:dyDescent="0.2">
      <c r="A711" s="6" t="s">
        <v>1375</v>
      </c>
      <c r="B711" s="6" t="s">
        <v>7</v>
      </c>
      <c r="C711" s="6" t="s">
        <v>1376</v>
      </c>
      <c r="D711" s="6" t="s">
        <v>81</v>
      </c>
      <c r="E711" s="6" t="s">
        <v>81</v>
      </c>
      <c r="F711" s="4" t="str">
        <f>HYPERLINK("https://drive.google.com/file/d/1V8SbJj8dLxHF6JJqynRgzv18jskJuRbQ/view?usp=drivesdk","पर्णिका सिंह, बरेली")</f>
        <v>पर्णिका सिंह, बरेली</v>
      </c>
    </row>
    <row r="712" spans="1:6" ht="14.25" x14ac:dyDescent="0.2">
      <c r="A712" s="6" t="s">
        <v>1377</v>
      </c>
      <c r="B712" s="6" t="s">
        <v>7</v>
      </c>
      <c r="C712" s="6" t="s">
        <v>1374</v>
      </c>
      <c r="D712" s="6" t="s">
        <v>767</v>
      </c>
      <c r="E712" s="6" t="s">
        <v>81</v>
      </c>
      <c r="F712" s="4" t="str">
        <f>HYPERLINK("https://drive.google.com/file/d/1k76Pev0UfaB9BGZclZcwHbjm-AQW9Pc5/view?usp=drivesdk","मोनिस, बरेली")</f>
        <v>मोनिस, बरेली</v>
      </c>
    </row>
    <row r="713" spans="1:6" ht="14.25" x14ac:dyDescent="0.2">
      <c r="A713" s="6" t="s">
        <v>1473</v>
      </c>
      <c r="B713" s="6" t="s">
        <v>16</v>
      </c>
      <c r="C713" s="6" t="s">
        <v>1474</v>
      </c>
      <c r="D713" s="6" t="s">
        <v>1475</v>
      </c>
      <c r="E713" s="6" t="s">
        <v>81</v>
      </c>
      <c r="F713" s="4" t="str">
        <f>HYPERLINK("https://drive.google.com/file/d/1lqra6PmJ5W7crHQwZH7PKCjNoEvSb0fJ/view?usp=drivesdk","वन्दना गुप्ता, बरेली")</f>
        <v>वन्दना गुप्ता, बरेली</v>
      </c>
    </row>
    <row r="714" spans="1:6" ht="14.25" x14ac:dyDescent="0.2">
      <c r="A714" s="6" t="s">
        <v>1495</v>
      </c>
      <c r="B714" s="6" t="s">
        <v>16</v>
      </c>
      <c r="C714" s="6" t="s">
        <v>1496</v>
      </c>
      <c r="D714" s="6" t="s">
        <v>1146</v>
      </c>
      <c r="E714" s="6" t="s">
        <v>81</v>
      </c>
      <c r="F714" s="4" t="str">
        <f>HYPERLINK("https://drive.google.com/file/d/12HRruMyc5kI3lqzIQUtTGzo39FWnDLeM/view?usp=drivesdk","आशु वर्मा, बरेली")</f>
        <v>आशु वर्मा, बरेली</v>
      </c>
    </row>
    <row r="715" spans="1:6" ht="14.25" x14ac:dyDescent="0.2">
      <c r="A715" s="6" t="s">
        <v>1500</v>
      </c>
      <c r="B715" s="6" t="s">
        <v>16</v>
      </c>
      <c r="C715" s="6" t="s">
        <v>1501</v>
      </c>
      <c r="D715" s="6" t="s">
        <v>1502</v>
      </c>
      <c r="E715" s="6" t="s">
        <v>81</v>
      </c>
      <c r="F715" s="4" t="str">
        <f>HYPERLINK("https://drive.google.com/file/d/1o-exvJ5Muconx5HTp9XJf7xqEoBlJIX5/view?usp=drivesdk","रिमझिम विग, बरेली")</f>
        <v>रिमझिम विग, बरेली</v>
      </c>
    </row>
    <row r="716" spans="1:6" ht="14.25" x14ac:dyDescent="0.2">
      <c r="A716" s="6" t="s">
        <v>1508</v>
      </c>
      <c r="B716" s="6" t="s">
        <v>16</v>
      </c>
      <c r="C716" s="6" t="s">
        <v>1509</v>
      </c>
      <c r="D716" s="6" t="s">
        <v>1510</v>
      </c>
      <c r="E716" s="6" t="s">
        <v>81</v>
      </c>
      <c r="F716" s="4" t="str">
        <f>HYPERLINK("https://drive.google.com/file/d/1Sx-zLoQeaw4XoJ7Gt61EdsZukXRDasaR/view?usp=drivesdk","Vijay.singh, बरेली")</f>
        <v>Vijay.singh, बरेली</v>
      </c>
    </row>
    <row r="717" spans="1:6" ht="14.25" x14ac:dyDescent="0.2">
      <c r="A717" s="6" t="s">
        <v>1511</v>
      </c>
      <c r="B717" s="6" t="s">
        <v>16</v>
      </c>
      <c r="C717" s="6" t="s">
        <v>1512</v>
      </c>
      <c r="D717" s="6" t="s">
        <v>1513</v>
      </c>
      <c r="E717" s="6" t="s">
        <v>81</v>
      </c>
      <c r="F717" s="4" t="str">
        <f>HYPERLINK("https://drive.google.com/file/d/1nSTLVWe10CeuaUq1ppQZvYU5czjnvpGi/view?usp=drivesdk","Vinay Kumar Rastogi, बरेली")</f>
        <v>Vinay Kumar Rastogi, बरेली</v>
      </c>
    </row>
    <row r="718" spans="1:6" ht="14.25" x14ac:dyDescent="0.2">
      <c r="A718" s="6" t="s">
        <v>1514</v>
      </c>
      <c r="B718" s="6" t="s">
        <v>16</v>
      </c>
      <c r="C718" s="6" t="s">
        <v>1515</v>
      </c>
      <c r="D718" s="6" t="s">
        <v>1516</v>
      </c>
      <c r="E718" s="6" t="s">
        <v>81</v>
      </c>
      <c r="F718" s="4" t="str">
        <f>HYPERLINK("https://drive.google.com/file/d/12CTo_y4clTrubYJjkAnl4IkD2K1y0nqM/view?usp=drivesdk","Ashish Kumar, बरेली")</f>
        <v>Ashish Kumar, बरेली</v>
      </c>
    </row>
    <row r="719" spans="1:6" ht="14.25" x14ac:dyDescent="0.2">
      <c r="A719" s="6" t="s">
        <v>1517</v>
      </c>
      <c r="B719" s="6" t="s">
        <v>16</v>
      </c>
      <c r="C719" s="6" t="s">
        <v>1515</v>
      </c>
      <c r="D719" s="6" t="s">
        <v>1518</v>
      </c>
      <c r="E719" s="6" t="s">
        <v>81</v>
      </c>
      <c r="F719" s="4" t="str">
        <f>HYPERLINK("https://drive.google.com/file/d/1CJXRVGKJZpKEgFkNbb4I7_n-eCbRP_nn/view?usp=drivesdk","Preeti, बरेली")</f>
        <v>Preeti, बरेली</v>
      </c>
    </row>
    <row r="720" spans="1:6" ht="14.25" x14ac:dyDescent="0.2">
      <c r="A720" s="6" t="s">
        <v>1519</v>
      </c>
      <c r="B720" s="6" t="s">
        <v>16</v>
      </c>
      <c r="C720" s="6" t="s">
        <v>1515</v>
      </c>
      <c r="D720" s="6" t="s">
        <v>1513</v>
      </c>
      <c r="E720" s="6" t="s">
        <v>81</v>
      </c>
      <c r="F720" s="4" t="str">
        <f>HYPERLINK("https://drive.google.com/file/d/1IKhA__G5_px79_kKJEYrISFJ2w_g45ZE/view?usp=drivesdk","Amarpal Maurya, बरेली")</f>
        <v>Amarpal Maurya, बरेली</v>
      </c>
    </row>
    <row r="721" spans="1:6" ht="14.25" x14ac:dyDescent="0.2">
      <c r="A721" s="6" t="s">
        <v>1520</v>
      </c>
      <c r="B721" s="6" t="s">
        <v>16</v>
      </c>
      <c r="C721" s="6" t="s">
        <v>1512</v>
      </c>
      <c r="D721" s="6" t="s">
        <v>1518</v>
      </c>
      <c r="E721" s="6" t="s">
        <v>81</v>
      </c>
      <c r="F721" s="4" t="str">
        <f>HYPERLINK("https://drive.google.com/file/d/1OZfrIlaV7blpySL48kmyFEY9RmNCky8q/view?usp=drivesdk","Pushpa Devi, बरेली")</f>
        <v>Pushpa Devi, बरेली</v>
      </c>
    </row>
    <row r="722" spans="1:6" ht="14.25" x14ac:dyDescent="0.2">
      <c r="A722" s="6" t="s">
        <v>1305</v>
      </c>
      <c r="B722" s="6" t="s">
        <v>281</v>
      </c>
      <c r="C722" s="6" t="s">
        <v>1512</v>
      </c>
      <c r="D722" s="6" t="s">
        <v>1513</v>
      </c>
      <c r="E722" s="6" t="s">
        <v>81</v>
      </c>
      <c r="F722" s="4" t="str">
        <f>HYPERLINK("https://drive.google.com/file/d/1fHreg9U2QnzyfQ7CjXAQFcrvj8pJD_dn/view?usp=drivesdk","Meera, बरेली")</f>
        <v>Meera, बरेली</v>
      </c>
    </row>
    <row r="723" spans="1:6" ht="14.25" x14ac:dyDescent="0.2">
      <c r="A723" s="6" t="s">
        <v>1521</v>
      </c>
      <c r="B723" s="6" t="s">
        <v>281</v>
      </c>
      <c r="C723" s="6" t="s">
        <v>1512</v>
      </c>
      <c r="D723" s="6" t="s">
        <v>1518</v>
      </c>
      <c r="E723" s="6" t="s">
        <v>81</v>
      </c>
      <c r="F723" s="4" t="str">
        <f>HYPERLINK("https://drive.google.com/file/d/1_a7jx6LzHTzgStcufjiX6AVGS5eyofcb/view?usp=drivesdk","Maya Devi, बरेली")</f>
        <v>Maya Devi, बरेली</v>
      </c>
    </row>
    <row r="724" spans="1:6" ht="14.25" x14ac:dyDescent="0.2">
      <c r="A724" s="6" t="s">
        <v>1522</v>
      </c>
      <c r="B724" s="6" t="s">
        <v>16</v>
      </c>
      <c r="C724" s="6" t="s">
        <v>1523</v>
      </c>
      <c r="D724" s="6" t="s">
        <v>1524</v>
      </c>
      <c r="E724" s="6" t="s">
        <v>81</v>
      </c>
      <c r="F724" s="4" t="str">
        <f>HYPERLINK("https://drive.google.com/file/d/1fTh8U8yzHAMHfXZf_UFosBUK6VqOeNlG/view?usp=drivesdk","Suman Sagar, बरेली")</f>
        <v>Suman Sagar, बरेली</v>
      </c>
    </row>
    <row r="725" spans="1:6" ht="14.25" x14ac:dyDescent="0.2">
      <c r="A725" s="6" t="s">
        <v>1525</v>
      </c>
      <c r="B725" s="6" t="s">
        <v>16</v>
      </c>
      <c r="C725" s="6" t="s">
        <v>1523</v>
      </c>
      <c r="D725" s="6" t="s">
        <v>1524</v>
      </c>
      <c r="E725" s="6" t="s">
        <v>81</v>
      </c>
      <c r="F725" s="4" t="str">
        <f>HYPERLINK("https://drive.google.com/file/d/1rbhKvqc3S_nMrebLMaPe57KVWvka2GpG/view?usp=drivesdk","Money Rastogi, बरेली")</f>
        <v>Money Rastogi, बरेली</v>
      </c>
    </row>
    <row r="726" spans="1:6" ht="14.25" x14ac:dyDescent="0.2">
      <c r="A726" s="6" t="s">
        <v>1546</v>
      </c>
      <c r="B726" s="6" t="s">
        <v>16</v>
      </c>
      <c r="C726" s="6" t="s">
        <v>1159</v>
      </c>
      <c r="D726" s="6" t="s">
        <v>1163</v>
      </c>
      <c r="E726" s="6" t="s">
        <v>81</v>
      </c>
      <c r="F726" s="4" t="str">
        <f>HYPERLINK("https://drive.google.com/file/d/1bsTa-YXp5sG01eULaTFNZbYejXbL5KyP/view?usp=drivesdk","Vipin Deval, बरेली")</f>
        <v>Vipin Deval, बरेली</v>
      </c>
    </row>
    <row r="727" spans="1:6" ht="14.25" x14ac:dyDescent="0.2">
      <c r="A727" s="6" t="s">
        <v>1562</v>
      </c>
      <c r="B727" s="6" t="s">
        <v>16</v>
      </c>
      <c r="C727" s="6" t="s">
        <v>1563</v>
      </c>
      <c r="D727" s="6" t="s">
        <v>1564</v>
      </c>
      <c r="E727" s="6" t="s">
        <v>81</v>
      </c>
      <c r="F727" s="4" t="str">
        <f>HYPERLINK("https://drive.google.com/file/d/1O92IxVpFZBgtQecMs3LA4zq4rFC_Kl2J/view?usp=drivesdk","करिश्मा कौशिक, बरेली")</f>
        <v>करिश्मा कौशिक, बरेली</v>
      </c>
    </row>
    <row r="728" spans="1:6" ht="14.25" x14ac:dyDescent="0.2">
      <c r="A728" s="6" t="s">
        <v>1576</v>
      </c>
      <c r="B728" s="6" t="s">
        <v>16</v>
      </c>
      <c r="C728" s="6" t="s">
        <v>1577</v>
      </c>
      <c r="D728" s="6" t="s">
        <v>1578</v>
      </c>
      <c r="E728" s="6" t="s">
        <v>81</v>
      </c>
      <c r="F728" s="4" t="str">
        <f>HYPERLINK("https://drive.google.com/file/d/1_oQzaZlpb-dYiH7IdNGop0zNGKnZGdVz/view?usp=drivesdk","Himanshu Chhabra, बरेली")</f>
        <v>Himanshu Chhabra, बरेली</v>
      </c>
    </row>
    <row r="729" spans="1:6" ht="14.25" x14ac:dyDescent="0.2">
      <c r="A729" s="6" t="s">
        <v>1614</v>
      </c>
      <c r="B729" s="6" t="s">
        <v>16</v>
      </c>
      <c r="C729" s="6" t="s">
        <v>1615</v>
      </c>
      <c r="D729" s="6" t="s">
        <v>1264</v>
      </c>
      <c r="E729" s="6" t="s">
        <v>81</v>
      </c>
      <c r="F729" s="4" t="str">
        <f>HYPERLINK("https://drive.google.com/file/d/1zPpFGcFN69hkuGocaJ9eT5DOqy7PPxoK/view?usp=drivesdk","JITENDRA SINGH, बरेली")</f>
        <v>JITENDRA SINGH, बरेली</v>
      </c>
    </row>
    <row r="730" spans="1:6" ht="14.25" x14ac:dyDescent="0.2">
      <c r="A730" s="6" t="s">
        <v>1665</v>
      </c>
      <c r="B730" s="6" t="s">
        <v>16</v>
      </c>
      <c r="C730" s="6" t="s">
        <v>1666</v>
      </c>
      <c r="D730" s="6" t="s">
        <v>1510</v>
      </c>
      <c r="E730" s="6" t="s">
        <v>81</v>
      </c>
      <c r="F730" s="4" t="str">
        <f>HYPERLINK("https://drive.google.com/file/d/1XWuwaBVuWrjm5RMsGwP2H6AtB7G774CI/view?usp=drivesdk","Kalpana Chauhan, बरेली")</f>
        <v>Kalpana Chauhan, बरेली</v>
      </c>
    </row>
    <row r="731" spans="1:6" ht="14.25" x14ac:dyDescent="0.2">
      <c r="A731" s="6" t="s">
        <v>1749</v>
      </c>
      <c r="B731" s="6" t="s">
        <v>16</v>
      </c>
      <c r="C731" s="6" t="s">
        <v>1750</v>
      </c>
      <c r="D731" s="6" t="s">
        <v>1751</v>
      </c>
      <c r="E731" s="6" t="s">
        <v>81</v>
      </c>
      <c r="F731" s="4" t="str">
        <f>HYPERLINK("https://drive.google.com/file/d/15VMh6P_grCuaz50ZJHOMZ2eCWUsdwcPW/view?usp=drivesdk","MANOJ KUMAR, बरेली")</f>
        <v>MANOJ KUMAR, बरेली</v>
      </c>
    </row>
    <row r="732" spans="1:6" ht="14.25" x14ac:dyDescent="0.2">
      <c r="A732" s="6" t="s">
        <v>1752</v>
      </c>
      <c r="B732" s="6" t="s">
        <v>7</v>
      </c>
      <c r="C732" s="6" t="s">
        <v>1750</v>
      </c>
      <c r="D732" s="6" t="s">
        <v>1751</v>
      </c>
      <c r="E732" s="6" t="s">
        <v>81</v>
      </c>
      <c r="F732" s="4" t="str">
        <f>HYPERLINK("https://drive.google.com/file/d/1bESvA2gTQHgiJY_CIxcLlRWXerXbkLLH/view?usp=drivesdk","Adarsh Babu, बरेली")</f>
        <v>Adarsh Babu, बरेली</v>
      </c>
    </row>
    <row r="733" spans="1:6" ht="14.25" x14ac:dyDescent="0.2">
      <c r="A733" s="6" t="s">
        <v>1753</v>
      </c>
      <c r="B733" s="6" t="s">
        <v>16</v>
      </c>
      <c r="C733" s="6" t="s">
        <v>1754</v>
      </c>
      <c r="D733" s="6" t="s">
        <v>1751</v>
      </c>
      <c r="E733" s="6" t="s">
        <v>81</v>
      </c>
      <c r="F733" s="4" t="str">
        <f>HYPERLINK("https://drive.google.com/file/d/17bRntJBvmR7SnqWAb5ruqSGLeNFHu0yP/view?usp=drivesdk","Than Singh, बरेली")</f>
        <v>Than Singh, बरेली</v>
      </c>
    </row>
    <row r="734" spans="1:6" ht="14.25" x14ac:dyDescent="0.2">
      <c r="A734" s="6" t="s">
        <v>1755</v>
      </c>
      <c r="B734" s="6" t="s">
        <v>16</v>
      </c>
      <c r="C734" s="6" t="s">
        <v>1756</v>
      </c>
      <c r="D734" s="6" t="s">
        <v>1751</v>
      </c>
      <c r="E734" s="6" t="s">
        <v>81</v>
      </c>
      <c r="F734" s="4" t="str">
        <f>HYPERLINK("https://drive.google.com/file/d/1Q1VpPjFNpbE1quuWxiR_1egOXKZLnpFa/view?usp=drivesdk","TRIVENI SINGH, बरेली")</f>
        <v>TRIVENI SINGH, बरेली</v>
      </c>
    </row>
    <row r="735" spans="1:6" ht="14.25" x14ac:dyDescent="0.2">
      <c r="A735" s="6" t="s">
        <v>1757</v>
      </c>
      <c r="B735" s="6" t="s">
        <v>16</v>
      </c>
      <c r="C735" s="6" t="s">
        <v>1750</v>
      </c>
      <c r="D735" s="6" t="s">
        <v>1751</v>
      </c>
      <c r="E735" s="6" t="s">
        <v>81</v>
      </c>
      <c r="F735" s="4" t="str">
        <f>HYPERLINK("https://drive.google.com/file/d/1BLHi9n9qwoIFPAHDQ61XSa9chfp_gMjA/view?usp=drivesdk","Mahesh Pal, बरेली")</f>
        <v>Mahesh Pal, बरेली</v>
      </c>
    </row>
    <row r="736" spans="1:6" ht="14.25" x14ac:dyDescent="0.2">
      <c r="A736" s="6" t="s">
        <v>1758</v>
      </c>
      <c r="B736" s="6" t="s">
        <v>16</v>
      </c>
      <c r="C736" s="6" t="s">
        <v>1750</v>
      </c>
      <c r="D736" s="6" t="s">
        <v>1751</v>
      </c>
      <c r="E736" s="6" t="s">
        <v>81</v>
      </c>
      <c r="F736" s="4" t="str">
        <f>HYPERLINK("https://drive.google.com/file/d/1jTZ-dLU2ksM6irqdP2aHzLa5x2yp8ejO/view?usp=drivesdk","MAHESH PAL, बरेली")</f>
        <v>MAHESH PAL, बरेली</v>
      </c>
    </row>
    <row r="737" spans="1:6" ht="14.25" x14ac:dyDescent="0.2">
      <c r="A737" s="6" t="s">
        <v>1759</v>
      </c>
      <c r="B737" s="6" t="s">
        <v>7</v>
      </c>
      <c r="C737" s="6" t="s">
        <v>1750</v>
      </c>
      <c r="D737" s="6" t="s">
        <v>1751</v>
      </c>
      <c r="E737" s="6" t="s">
        <v>81</v>
      </c>
      <c r="F737" s="4" t="str">
        <f>HYPERLINK("https://drive.google.com/file/d/1aZ0dgKq1WQy0VSLnkQPd1_K5-4SpehFK/view?usp=drivesdk","Raj Sharma, बरेली")</f>
        <v>Raj Sharma, बरेली</v>
      </c>
    </row>
    <row r="738" spans="1:6" ht="14.25" x14ac:dyDescent="0.2">
      <c r="A738" s="6" t="s">
        <v>1760</v>
      </c>
      <c r="B738" s="6" t="s">
        <v>7</v>
      </c>
      <c r="C738" s="6" t="s">
        <v>1750</v>
      </c>
      <c r="D738" s="6" t="s">
        <v>1751</v>
      </c>
      <c r="E738" s="6" t="s">
        <v>81</v>
      </c>
      <c r="F738" s="4" t="str">
        <f>HYPERLINK("https://drive.google.com/file/d/1eO6Xr7u6UyO1Nj45B2kCuOSKN0oaplmD/view?usp=drivesdk","Dharamveer, बरेली")</f>
        <v>Dharamveer, बरेली</v>
      </c>
    </row>
    <row r="739" spans="1:6" ht="14.25" x14ac:dyDescent="0.2">
      <c r="A739" s="6" t="s">
        <v>1797</v>
      </c>
      <c r="B739" s="6" t="s">
        <v>16</v>
      </c>
      <c r="C739" s="6" t="s">
        <v>1798</v>
      </c>
      <c r="D739" s="6" t="s">
        <v>515</v>
      </c>
      <c r="E739" s="6" t="s">
        <v>81</v>
      </c>
      <c r="F739" s="4" t="str">
        <f>HYPERLINK("https://drive.google.com/file/d/1AYvvFGdk2W0bVX6OObuwIHKVycbJz_zW/view?usp=drivesdk","महावीर प्रसाद, बरेली")</f>
        <v>महावीर प्रसाद, बरेली</v>
      </c>
    </row>
    <row r="740" spans="1:6" ht="14.25" x14ac:dyDescent="0.2">
      <c r="A740" s="6" t="s">
        <v>1799</v>
      </c>
      <c r="B740" s="6" t="s">
        <v>16</v>
      </c>
      <c r="C740" s="6" t="s">
        <v>1800</v>
      </c>
      <c r="D740" s="6" t="s">
        <v>1510</v>
      </c>
      <c r="E740" s="6" t="s">
        <v>81</v>
      </c>
      <c r="F740" s="4" t="str">
        <f>HYPERLINK("https://drive.google.com/file/d/1HcgOXgqSzVxUtoP8nO966DvwgYh8lfGy/view?usp=drivesdk","Neeru Jaiswal, बरेली")</f>
        <v>Neeru Jaiswal, बरेली</v>
      </c>
    </row>
    <row r="741" spans="1:6" ht="14.25" x14ac:dyDescent="0.2">
      <c r="A741" s="6" t="s">
        <v>1799</v>
      </c>
      <c r="B741" s="6" t="s">
        <v>16</v>
      </c>
      <c r="C741" s="6" t="s">
        <v>1801</v>
      </c>
      <c r="D741" s="6" t="s">
        <v>1510</v>
      </c>
      <c r="E741" s="6" t="s">
        <v>81</v>
      </c>
      <c r="F741" s="4" t="str">
        <f>HYPERLINK("https://drive.google.com/file/d/1ddD2jYDcYrf1fPnFpbj-mjw3VplS_G_y/view?usp=drivesdk","Neeru Jaiswal, बरेली")</f>
        <v>Neeru Jaiswal, बरेली</v>
      </c>
    </row>
    <row r="742" spans="1:6" ht="14.25" x14ac:dyDescent="0.2">
      <c r="A742" s="6" t="s">
        <v>1802</v>
      </c>
      <c r="B742" s="6" t="s">
        <v>16</v>
      </c>
      <c r="C742" s="6" t="s">
        <v>1803</v>
      </c>
      <c r="D742" s="6" t="s">
        <v>515</v>
      </c>
      <c r="E742" s="6" t="s">
        <v>81</v>
      </c>
      <c r="F742" s="4" t="str">
        <f>HYPERLINK("https://drive.google.com/file/d/1R8vcBoRrfFmhtg7KzHLBd7tpbGaP17Sa/view?usp=drivesdk","सुरेश कुमार, बरेली")</f>
        <v>सुरेश कुमार, बरेली</v>
      </c>
    </row>
    <row r="743" spans="1:6" ht="14.25" x14ac:dyDescent="0.2">
      <c r="A743" s="6" t="s">
        <v>1804</v>
      </c>
      <c r="B743" s="6" t="s">
        <v>16</v>
      </c>
      <c r="C743" s="6" t="s">
        <v>1803</v>
      </c>
      <c r="D743" s="6" t="s">
        <v>515</v>
      </c>
      <c r="E743" s="6" t="s">
        <v>81</v>
      </c>
      <c r="F743" s="4" t="str">
        <f>HYPERLINK("https://drive.google.com/file/d/1XQBHjnbb9AnO1T0aeu3WHFRtRdbjW9yg/view?usp=drivesdk","Suresh Kumar, बरेली")</f>
        <v>Suresh Kumar, बरेली</v>
      </c>
    </row>
    <row r="744" spans="1:6" ht="14.25" x14ac:dyDescent="0.2">
      <c r="A744" s="6" t="s">
        <v>1805</v>
      </c>
      <c r="B744" s="6" t="s">
        <v>16</v>
      </c>
      <c r="C744" s="6" t="s">
        <v>1806</v>
      </c>
      <c r="D744" s="6" t="s">
        <v>1510</v>
      </c>
      <c r="E744" s="6" t="s">
        <v>81</v>
      </c>
      <c r="F744" s="4" t="str">
        <f>HYPERLINK("https://drive.google.com/file/d/1w5T6bD-HLhRuvnUH-H8gTu5r68TItQEw/view?usp=drivesdk","Dharamveer Vishwakarma, बरेली")</f>
        <v>Dharamveer Vishwakarma, बरेली</v>
      </c>
    </row>
    <row r="745" spans="1:6" ht="14.25" x14ac:dyDescent="0.2">
      <c r="A745" s="6" t="s">
        <v>1805</v>
      </c>
      <c r="B745" s="6" t="s">
        <v>16</v>
      </c>
      <c r="C745" s="6" t="s">
        <v>1806</v>
      </c>
      <c r="D745" s="6" t="s">
        <v>1510</v>
      </c>
      <c r="E745" s="6" t="s">
        <v>81</v>
      </c>
      <c r="F745" s="4" t="str">
        <f>HYPERLINK("https://drive.google.com/file/d/1Ltvc5Bs_4GCE3TSF0Gb633ZjeeG-0GGm/view?usp=drivesdk","Dharamveer Vishwakarma, बरेली")</f>
        <v>Dharamveer Vishwakarma, बरेली</v>
      </c>
    </row>
    <row r="746" spans="1:6" ht="14.25" x14ac:dyDescent="0.2">
      <c r="A746" s="6" t="s">
        <v>1807</v>
      </c>
      <c r="B746" s="6" t="s">
        <v>16</v>
      </c>
      <c r="C746" s="6" t="s">
        <v>1806</v>
      </c>
      <c r="D746" s="6" t="s">
        <v>1510</v>
      </c>
      <c r="E746" s="6" t="s">
        <v>81</v>
      </c>
      <c r="F746" s="4" t="str">
        <f>HYPERLINK("https://drive.google.com/file/d/1U0pcr7sftiGnAQAvLbuqT4HlZvkUFaUQ/view?usp=drivesdk","Dr Satya Prakash, बरेली")</f>
        <v>Dr Satya Prakash, बरेली</v>
      </c>
    </row>
    <row r="747" spans="1:6" ht="14.25" x14ac:dyDescent="0.2">
      <c r="A747" s="6" t="s">
        <v>1808</v>
      </c>
      <c r="B747" s="6" t="s">
        <v>16</v>
      </c>
      <c r="C747" s="6" t="s">
        <v>1809</v>
      </c>
      <c r="D747" s="6" t="s">
        <v>515</v>
      </c>
      <c r="E747" s="6" t="s">
        <v>81</v>
      </c>
      <c r="F747" s="4" t="str">
        <f>HYPERLINK("https://drive.google.com/file/d/1mCHrnrCiFGef4pEoME0XB6G9MKDfm6wn/view?usp=drivesdk","सबीना परवीन, बरेली")</f>
        <v>सबीना परवीन, बरेली</v>
      </c>
    </row>
    <row r="748" spans="1:6" ht="14.25" x14ac:dyDescent="0.2">
      <c r="A748" s="6" t="s">
        <v>1810</v>
      </c>
      <c r="B748" s="6" t="s">
        <v>16</v>
      </c>
      <c r="C748" s="6" t="s">
        <v>1145</v>
      </c>
      <c r="D748" s="6" t="s">
        <v>1146</v>
      </c>
      <c r="E748" s="6" t="s">
        <v>81</v>
      </c>
      <c r="F748" s="4" t="str">
        <f>HYPERLINK("https://drive.google.com/file/d/1KeBEhnwnxS-GHgUOt6O7ScRttlWL10Zn/view?usp=drivesdk","माहेश्वरी देवी गंगवार, बरेली")</f>
        <v>माहेश्वरी देवी गंगवार, बरेली</v>
      </c>
    </row>
    <row r="749" spans="1:6" ht="14.25" x14ac:dyDescent="0.2">
      <c r="A749" s="6" t="s">
        <v>1891</v>
      </c>
      <c r="B749" s="6" t="s">
        <v>16</v>
      </c>
      <c r="C749" s="6" t="s">
        <v>1892</v>
      </c>
      <c r="D749" s="6" t="s">
        <v>1893</v>
      </c>
      <c r="E749" s="6" t="s">
        <v>81</v>
      </c>
      <c r="F749" s="4" t="str">
        <f>HYPERLINK("https://drive.google.com/file/d/1oZRCqf7aZqtstixXDNwKCtvlz27X8dCI/view?usp=drivesdk","Mithlesh Yadav, बरेली")</f>
        <v>Mithlesh Yadav, बरेली</v>
      </c>
    </row>
    <row r="750" spans="1:6" ht="14.25" x14ac:dyDescent="0.2">
      <c r="A750" s="6" t="s">
        <v>2010</v>
      </c>
      <c r="B750" s="6" t="s">
        <v>16</v>
      </c>
      <c r="C750" s="6" t="s">
        <v>2011</v>
      </c>
      <c r="D750" s="6" t="s">
        <v>1067</v>
      </c>
      <c r="E750" s="6" t="s">
        <v>81</v>
      </c>
      <c r="F750" s="4" t="str">
        <f>HYPERLINK("https://drive.google.com/file/d/1Z0vfA2bxUdRgyCcP2R2SGi4e44mKnpk2/view?usp=drivesdk","नीतू चौधरी, बरेली")</f>
        <v>नीतू चौधरी, बरेली</v>
      </c>
    </row>
    <row r="751" spans="1:6" ht="14.25" x14ac:dyDescent="0.2">
      <c r="A751" s="6" t="s">
        <v>2061</v>
      </c>
      <c r="B751" s="6" t="s">
        <v>16</v>
      </c>
      <c r="C751" s="6" t="s">
        <v>2062</v>
      </c>
      <c r="D751" s="6" t="s">
        <v>2063</v>
      </c>
      <c r="E751" s="6" t="s">
        <v>81</v>
      </c>
      <c r="F751" s="4" t="str">
        <f>HYPERLINK("https://drive.google.com/file/d/1VV-tLL9BLUQhrBJ0bcn6ZuYZ6vmpjcIJ/view?usp=drivesdk","Nidhi Srivastava, बरेली")</f>
        <v>Nidhi Srivastava, बरेली</v>
      </c>
    </row>
    <row r="752" spans="1:6" ht="14.25" x14ac:dyDescent="0.2">
      <c r="A752" s="6" t="s">
        <v>2085</v>
      </c>
      <c r="B752" s="6" t="s">
        <v>16</v>
      </c>
      <c r="C752" s="6" t="s">
        <v>2086</v>
      </c>
      <c r="D752" s="6" t="s">
        <v>2087</v>
      </c>
      <c r="E752" s="6" t="s">
        <v>81</v>
      </c>
      <c r="F752" s="4" t="str">
        <f>HYPERLINK("https://drive.google.com/file/d/1PUx6TXn5xBhyKutj5kT6XuGJLL-8Kyu0/view?usp=drivesdk","NAMRATA VERMA, बरेली")</f>
        <v>NAMRATA VERMA, बरेली</v>
      </c>
    </row>
    <row r="753" spans="1:6" ht="14.25" x14ac:dyDescent="0.2">
      <c r="A753" s="6" t="s">
        <v>2156</v>
      </c>
      <c r="B753" s="6" t="s">
        <v>16</v>
      </c>
      <c r="C753" s="6" t="s">
        <v>2157</v>
      </c>
      <c r="D753" s="6" t="s">
        <v>1146</v>
      </c>
      <c r="E753" s="6" t="s">
        <v>81</v>
      </c>
      <c r="F753" s="4" t="str">
        <f>HYPERLINK("https://drive.google.com/file/d/1LdUqltX_pE0Flegn5yt5pl6_zEyuNuxP/view?usp=drivesdk","पूनम रस्तोगी, बरेली")</f>
        <v>पूनम रस्तोगी, बरेली</v>
      </c>
    </row>
    <row r="754" spans="1:6" ht="14.25" x14ac:dyDescent="0.2">
      <c r="A754" s="6" t="s">
        <v>2167</v>
      </c>
      <c r="B754" s="6" t="s">
        <v>16</v>
      </c>
      <c r="C754" s="6" t="s">
        <v>2168</v>
      </c>
      <c r="D754" s="6" t="s">
        <v>881</v>
      </c>
      <c r="E754" s="6" t="s">
        <v>81</v>
      </c>
      <c r="F754" s="4" t="str">
        <f>HYPERLINK("https://drive.google.com/file/d/1xXlRkvNF6h9ykmjiXIuQ1vc-_UP0t63q/view?usp=drivesdk","प्रज्ञा रानी आर्य, बरेली")</f>
        <v>प्रज्ञा रानी आर्य, बरेली</v>
      </c>
    </row>
    <row r="755" spans="1:6" ht="14.25" x14ac:dyDescent="0.2">
      <c r="A755" s="6" t="s">
        <v>2169</v>
      </c>
      <c r="B755" s="6" t="s">
        <v>16</v>
      </c>
      <c r="C755" s="6" t="s">
        <v>2170</v>
      </c>
      <c r="D755" s="6" t="s">
        <v>881</v>
      </c>
      <c r="E755" s="6" t="s">
        <v>81</v>
      </c>
      <c r="F755" s="4" t="str">
        <f>HYPERLINK("https://drive.google.com/file/d/1XGVRvi_zmDah7SGfnFZBIdQljQKGXbfB/view?usp=drivesdk","सोमपाल, बरेली")</f>
        <v>सोमपाल, बरेली</v>
      </c>
    </row>
    <row r="756" spans="1:6" ht="14.25" x14ac:dyDescent="0.2">
      <c r="A756" s="6" t="s">
        <v>2171</v>
      </c>
      <c r="B756" s="6" t="s">
        <v>16</v>
      </c>
      <c r="C756" s="6" t="s">
        <v>2170</v>
      </c>
      <c r="D756" s="6" t="s">
        <v>881</v>
      </c>
      <c r="E756" s="6" t="s">
        <v>81</v>
      </c>
      <c r="F756" s="4" t="str">
        <f>HYPERLINK("https://drive.google.com/file/d/1N0jyp2hfLVEI2FnlvSUPI3UdhJfMJz48/view?usp=drivesdk","तलत, बरेली")</f>
        <v>तलत, बरेली</v>
      </c>
    </row>
    <row r="757" spans="1:6" ht="14.25" x14ac:dyDescent="0.2">
      <c r="A757" s="6" t="s">
        <v>2172</v>
      </c>
      <c r="B757" s="6" t="s">
        <v>16</v>
      </c>
      <c r="C757" s="6" t="s">
        <v>2170</v>
      </c>
      <c r="D757" s="6" t="s">
        <v>881</v>
      </c>
      <c r="E757" s="6" t="s">
        <v>81</v>
      </c>
      <c r="F757" s="4" t="str">
        <f>HYPERLINK("https://drive.google.com/file/d/1wi_NhdPtZxTLlMagmWFvQAO9YlBbBYi2/view?usp=drivesdk","प्रियंका मिश्रा, बरेली")</f>
        <v>प्रियंका मिश्रा, बरेली</v>
      </c>
    </row>
    <row r="758" spans="1:6" ht="14.25" x14ac:dyDescent="0.2">
      <c r="A758" s="6" t="s">
        <v>2188</v>
      </c>
      <c r="B758" s="6" t="s">
        <v>16</v>
      </c>
      <c r="C758" s="6" t="s">
        <v>2189</v>
      </c>
      <c r="D758" s="6" t="s">
        <v>881</v>
      </c>
      <c r="E758" s="6" t="s">
        <v>81</v>
      </c>
      <c r="F758" s="4" t="str">
        <f>HYPERLINK("https://drive.google.com/file/d/1Wkwfhybe5Ey1iJazpsnC2fYMoC4A_0lR/view?usp=drivesdk","प्रतिभा रानी आर्य, बरेली")</f>
        <v>प्रतिभा रानी आर्य, बरेली</v>
      </c>
    </row>
    <row r="759" spans="1:6" ht="14.25" x14ac:dyDescent="0.2">
      <c r="A759" s="6" t="s">
        <v>2226</v>
      </c>
      <c r="B759" s="6" t="s">
        <v>16</v>
      </c>
      <c r="C759" s="6" t="s">
        <v>2227</v>
      </c>
      <c r="D759" s="6" t="s">
        <v>767</v>
      </c>
      <c r="E759" s="6" t="s">
        <v>81</v>
      </c>
      <c r="F759" s="4" t="str">
        <f>HYPERLINK("https://drive.google.com/file/d/1vvYrdF83ugpYO9wR-9lqetlfj80gFehE/view?usp=drivesdk","गरिमा कटियार, बरेली")</f>
        <v>गरिमा कटियार, बरेली</v>
      </c>
    </row>
    <row r="760" spans="1:6" ht="14.25" x14ac:dyDescent="0.2">
      <c r="A760" s="6" t="s">
        <v>2228</v>
      </c>
      <c r="B760" s="6" t="s">
        <v>16</v>
      </c>
      <c r="C760" s="6" t="s">
        <v>2229</v>
      </c>
      <c r="D760" s="6" t="s">
        <v>1510</v>
      </c>
      <c r="E760" s="6" t="s">
        <v>81</v>
      </c>
      <c r="F760" s="4" t="str">
        <f>HYPERLINK("https://drive.google.com/file/d/1CFBLeIwDEnwZu2oKPeEicIZP1lKYKoHW/view?usp=drivesdk","Priti Rani kushawaha, बरेली")</f>
        <v>Priti Rani kushawaha, बरेली</v>
      </c>
    </row>
    <row r="761" spans="1:6" ht="14.25" x14ac:dyDescent="0.2">
      <c r="A761" s="6" t="s">
        <v>2230</v>
      </c>
      <c r="B761" s="6" t="s">
        <v>16</v>
      </c>
      <c r="C761" s="6" t="s">
        <v>2231</v>
      </c>
      <c r="D761" s="6" t="s">
        <v>2232</v>
      </c>
      <c r="E761" s="6" t="s">
        <v>81</v>
      </c>
      <c r="F761" s="4" t="str">
        <f>HYPERLINK("https://drive.google.com/file/d/162QyuV78KK1xpO9LDVnNtIuT-G-iu8nh/view?usp=drivesdk","PRITI SHARMA, बरेली")</f>
        <v>PRITI SHARMA, बरेली</v>
      </c>
    </row>
    <row r="762" spans="1:6" ht="14.25" x14ac:dyDescent="0.2">
      <c r="A762" s="6" t="s">
        <v>2274</v>
      </c>
      <c r="B762" s="6" t="s">
        <v>16</v>
      </c>
      <c r="C762" s="6" t="s">
        <v>2275</v>
      </c>
      <c r="D762" s="6" t="s">
        <v>1115</v>
      </c>
      <c r="E762" s="6" t="s">
        <v>81</v>
      </c>
      <c r="F762" s="4" t="str">
        <f>HYPERLINK("https://drive.google.com/file/d/12Yo3eqVM2lzHfJx6rI7RHsndxbN1AJM8/view?usp=drivesdk","Priya Sharma, बरेली")</f>
        <v>Priya Sharma, बरेली</v>
      </c>
    </row>
    <row r="763" spans="1:6" ht="14.25" x14ac:dyDescent="0.2">
      <c r="A763" s="6" t="s">
        <v>2304</v>
      </c>
      <c r="B763" s="6" t="s">
        <v>16</v>
      </c>
      <c r="C763" s="6" t="s">
        <v>2305</v>
      </c>
      <c r="D763" s="6" t="s">
        <v>2306</v>
      </c>
      <c r="E763" s="6" t="s">
        <v>81</v>
      </c>
      <c r="F763" s="4" t="str">
        <f>HYPERLINK("https://drive.google.com/file/d/1BXURa1dw4vSHgz_ONKu8edElFpYF-Lve/view?usp=drivesdk","Rajbala, बरेली")</f>
        <v>Rajbala, बरेली</v>
      </c>
    </row>
    <row r="764" spans="1:6" ht="14.25" x14ac:dyDescent="0.2">
      <c r="A764" s="6" t="s">
        <v>2450</v>
      </c>
      <c r="B764" s="6" t="s">
        <v>16</v>
      </c>
      <c r="C764" s="6" t="s">
        <v>2451</v>
      </c>
      <c r="D764" s="6" t="s">
        <v>2452</v>
      </c>
      <c r="E764" s="6" t="s">
        <v>81</v>
      </c>
      <c r="F764" s="4" t="str">
        <f>HYPERLINK("https://drive.google.com/file/d/1M4i1jGg0JGAW_Z_nDNJwtu8y6qmcW-cF/view?usp=drivesdk","Rajiv Singh, बरेली")</f>
        <v>Rajiv Singh, बरेली</v>
      </c>
    </row>
    <row r="765" spans="1:6" ht="14.25" x14ac:dyDescent="0.2">
      <c r="A765" s="6" t="s">
        <v>2453</v>
      </c>
      <c r="B765" s="6" t="s">
        <v>7</v>
      </c>
      <c r="C765" s="6" t="s">
        <v>2454</v>
      </c>
      <c r="D765" s="6" t="s">
        <v>2455</v>
      </c>
      <c r="E765" s="6" t="s">
        <v>81</v>
      </c>
      <c r="F765" s="4" t="str">
        <f>HYPERLINK("https://drive.google.com/file/d/1dQO-xcWSbx7lPAs3dE98yzPOrT1GotHy/view?usp=drivesdk","Divisha Robin, बरेली")</f>
        <v>Divisha Robin, बरेली</v>
      </c>
    </row>
    <row r="766" spans="1:6" ht="14.25" x14ac:dyDescent="0.2">
      <c r="A766" s="6" t="s">
        <v>2456</v>
      </c>
      <c r="B766" s="6" t="s">
        <v>16</v>
      </c>
      <c r="C766" s="6" t="s">
        <v>2457</v>
      </c>
      <c r="D766" s="6" t="s">
        <v>2455</v>
      </c>
      <c r="E766" s="6" t="s">
        <v>81</v>
      </c>
      <c r="F766" s="4" t="str">
        <f>HYPERLINK("https://drive.google.com/file/d/1xTzSllcIiUZFP00l-xn6e6Q6qfmiKcvu/view?usp=drivesdk","Pooja Sharma, बरेली")</f>
        <v>Pooja Sharma, बरेली</v>
      </c>
    </row>
    <row r="767" spans="1:6" ht="14.25" x14ac:dyDescent="0.2">
      <c r="A767" s="6" t="s">
        <v>2458</v>
      </c>
      <c r="B767" s="6" t="s">
        <v>140</v>
      </c>
      <c r="C767" s="6" t="s">
        <v>2459</v>
      </c>
      <c r="D767" s="6" t="s">
        <v>2455</v>
      </c>
      <c r="E767" s="6" t="s">
        <v>81</v>
      </c>
      <c r="F767" s="4" t="str">
        <f>HYPERLINK("https://drive.google.com/file/d/1w7RzT4KPc5ztKgckRpXAnXh0cF2rWLTR/view?usp=drivesdk","Robin Sharma, बरेली")</f>
        <v>Robin Sharma, बरेली</v>
      </c>
    </row>
    <row r="768" spans="1:6" ht="14.25" x14ac:dyDescent="0.2">
      <c r="A768" s="6" t="s">
        <v>2463</v>
      </c>
      <c r="B768" s="6" t="s">
        <v>16</v>
      </c>
      <c r="C768" s="6" t="s">
        <v>2464</v>
      </c>
      <c r="D768" s="6" t="s">
        <v>2465</v>
      </c>
      <c r="E768" s="6" t="s">
        <v>81</v>
      </c>
      <c r="F768" s="4" t="str">
        <f>HYPERLINK("https://drive.google.com/file/d/1PsMcNFvoQKMtLvIMh9Y2plHv19V_Z1jN/view?usp=drivesdk","Ruchi Sharma, बरेली")</f>
        <v>Ruchi Sharma, बरेली</v>
      </c>
    </row>
    <row r="769" spans="1:6" ht="14.25" x14ac:dyDescent="0.2">
      <c r="A769" s="6" t="s">
        <v>2466</v>
      </c>
      <c r="B769" s="6" t="s">
        <v>16</v>
      </c>
      <c r="C769" s="6" t="s">
        <v>2467</v>
      </c>
      <c r="D769" s="6" t="s">
        <v>881</v>
      </c>
      <c r="E769" s="6" t="s">
        <v>81</v>
      </c>
      <c r="F769" s="4" t="str">
        <f>HYPERLINK("https://drive.google.com/file/d/1tfd8P5Pkkd5nNyoqgA2YNpxSlf_SB1m2/view?usp=drivesdk","रुचि शर्मा, बरेली")</f>
        <v>रुचि शर्मा, बरेली</v>
      </c>
    </row>
    <row r="770" spans="1:6" ht="14.25" x14ac:dyDescent="0.2">
      <c r="A770" s="6" t="s">
        <v>2470</v>
      </c>
      <c r="B770" s="6" t="s">
        <v>16</v>
      </c>
      <c r="C770" s="6" t="s">
        <v>2471</v>
      </c>
      <c r="D770" s="6" t="s">
        <v>2472</v>
      </c>
      <c r="E770" s="6" t="s">
        <v>81</v>
      </c>
      <c r="F770" s="4" t="str">
        <f>HYPERLINK("https://drive.google.com/file/d/1Ngqd8VkiRtM8vjNX_4c1Wb-cpmNv-Pb2/view?usp=drivesdk","Rupender Singh, बरेली")</f>
        <v>Rupender Singh, बरेली</v>
      </c>
    </row>
    <row r="771" spans="1:6" ht="14.25" x14ac:dyDescent="0.2">
      <c r="A771" s="6" t="s">
        <v>2473</v>
      </c>
      <c r="B771" s="6" t="s">
        <v>16</v>
      </c>
      <c r="C771" s="6" t="s">
        <v>2474</v>
      </c>
      <c r="D771" s="6" t="s">
        <v>80</v>
      </c>
      <c r="E771" s="6" t="s">
        <v>81</v>
      </c>
      <c r="F771" s="4" t="str">
        <f>HYPERLINK("https://drive.google.com/file/d/1v7J6aQ3AOFS0d36oVbtxPQ5FZ3jH2LsL/view?usp=drivesdk","Rajpal, बरेली")</f>
        <v>Rajpal, बरेली</v>
      </c>
    </row>
    <row r="772" spans="1:6" ht="14.25" x14ac:dyDescent="0.2">
      <c r="A772" s="6" t="s">
        <v>2475</v>
      </c>
      <c r="B772" s="6" t="s">
        <v>16</v>
      </c>
      <c r="C772" s="6" t="s">
        <v>2476</v>
      </c>
      <c r="D772" s="6" t="s">
        <v>1706</v>
      </c>
      <c r="E772" s="6" t="s">
        <v>81</v>
      </c>
      <c r="F772" s="4" t="str">
        <f>HYPERLINK("https://drive.google.com/file/d/1H2HhMg7yvqeqi17YFhj4-FRjZXyzH_W6/view?usp=drivesdk","Shaheen Tabassum, बरेली")</f>
        <v>Shaheen Tabassum, बरेली</v>
      </c>
    </row>
    <row r="773" spans="1:6" ht="14.25" x14ac:dyDescent="0.2">
      <c r="A773" s="6" t="s">
        <v>2477</v>
      </c>
      <c r="B773" s="6" t="s">
        <v>16</v>
      </c>
      <c r="C773" s="6" t="s">
        <v>2478</v>
      </c>
      <c r="D773" s="6" t="s">
        <v>2479</v>
      </c>
      <c r="E773" s="6" t="s">
        <v>81</v>
      </c>
      <c r="F773" s="4" t="str">
        <f>HYPERLINK("https://drive.google.com/file/d/14Ad5iOtcVs6G8aBB0VW553hKPRP13HRl/view?usp=drivesdk","अमिता त्रिवेदी, बरेली")</f>
        <v>अमिता त्रिवेदी, बरेली</v>
      </c>
    </row>
    <row r="774" spans="1:6" ht="14.25" x14ac:dyDescent="0.2">
      <c r="A774" s="6" t="s">
        <v>2480</v>
      </c>
      <c r="B774" s="6" t="s">
        <v>7</v>
      </c>
      <c r="C774" s="6" t="s">
        <v>2481</v>
      </c>
      <c r="D774" s="6" t="s">
        <v>2455</v>
      </c>
      <c r="E774" s="6" t="s">
        <v>81</v>
      </c>
      <c r="F774" s="4" t="str">
        <f>HYPERLINK("https://drive.google.com/file/d/1qhxCtsTPDNVINjN_UaxAZxwkzfAGL2O3/view?usp=drivesdk","Devansha Rupam, बरेली")</f>
        <v>Devansha Rupam, बरेली</v>
      </c>
    </row>
    <row r="775" spans="1:6" ht="14.25" x14ac:dyDescent="0.2">
      <c r="A775" s="6" t="s">
        <v>2508</v>
      </c>
      <c r="B775" s="6" t="s">
        <v>16</v>
      </c>
      <c r="C775" s="6" t="s">
        <v>2509</v>
      </c>
      <c r="D775" s="6" t="s">
        <v>2510</v>
      </c>
      <c r="E775" s="6" t="s">
        <v>81</v>
      </c>
      <c r="F775" s="4" t="str">
        <f>HYPERLINK("https://drive.google.com/file/d/1rsTNEaoJ4GHQXheiJd5cE8YCYII0p2Cr/view?usp=drivesdk","Hiroshima, बरेली")</f>
        <v>Hiroshima, बरेली</v>
      </c>
    </row>
    <row r="776" spans="1:6" ht="14.25" x14ac:dyDescent="0.2">
      <c r="A776" s="6" t="s">
        <v>2747</v>
      </c>
      <c r="B776" s="6" t="s">
        <v>16</v>
      </c>
      <c r="C776" s="6" t="s">
        <v>2748</v>
      </c>
      <c r="D776" s="6" t="s">
        <v>2749</v>
      </c>
      <c r="E776" s="6" t="s">
        <v>81</v>
      </c>
      <c r="F776" s="4" t="str">
        <f>HYPERLINK("https://drive.google.com/file/d/1AxlnUSHkumcNbwavr63PZeijr_lFqIWt/view?usp=drivesdk","SAPNA VERMA, बरेली")</f>
        <v>SAPNA VERMA, बरेली</v>
      </c>
    </row>
    <row r="777" spans="1:6" ht="14.25" x14ac:dyDescent="0.2">
      <c r="A777" s="6" t="s">
        <v>2797</v>
      </c>
      <c r="B777" s="6" t="s">
        <v>16</v>
      </c>
      <c r="C777" s="6" t="s">
        <v>2798</v>
      </c>
      <c r="D777" s="6" t="s">
        <v>1510</v>
      </c>
      <c r="E777" s="6" t="s">
        <v>81</v>
      </c>
      <c r="F777" s="4" t="str">
        <f>HYPERLINK("https://drive.google.com/file/d/1JYRQ2g0lvJVouaQdUjKft00dX10OmWNq/view?usp=drivesdk","Shailesh Singh, बरेली")</f>
        <v>Shailesh Singh, बरेली</v>
      </c>
    </row>
    <row r="778" spans="1:6" ht="14.25" x14ac:dyDescent="0.2">
      <c r="A778" s="6" t="s">
        <v>2815</v>
      </c>
      <c r="B778" s="6" t="s">
        <v>16</v>
      </c>
      <c r="C778" s="6" t="s">
        <v>2816</v>
      </c>
      <c r="D778" s="6" t="s">
        <v>225</v>
      </c>
      <c r="E778" s="6" t="s">
        <v>81</v>
      </c>
      <c r="F778" s="4" t="str">
        <f>HYPERLINK("https://drive.google.com/file/d/1oLGiIQS1rpvKjfs6C3-cc59qlL9jz9mw/view?usp=drivesdk","शशि रानी सिंह, बरेली")</f>
        <v>शशि रानी सिंह, बरेली</v>
      </c>
    </row>
    <row r="779" spans="1:6" ht="14.25" x14ac:dyDescent="0.2">
      <c r="A779" s="6" t="s">
        <v>2875</v>
      </c>
      <c r="B779" s="6" t="s">
        <v>16</v>
      </c>
      <c r="C779" s="6" t="s">
        <v>2876</v>
      </c>
      <c r="D779" s="6" t="s">
        <v>2877</v>
      </c>
      <c r="E779" s="6" t="s">
        <v>81</v>
      </c>
      <c r="F779" s="4" t="str">
        <f>HYPERLINK("https://drive.google.com/file/d/10Sjd_NoUspOVjO6Lz_OrDA4HJfuew_yP/view?usp=drivesdk","Simmi Rani Gupta, बरेली")</f>
        <v>Simmi Rani Gupta, बरेली</v>
      </c>
    </row>
    <row r="780" spans="1:6" ht="14.25" x14ac:dyDescent="0.2">
      <c r="A780" s="6" t="s">
        <v>2955</v>
      </c>
      <c r="B780" s="6" t="s">
        <v>16</v>
      </c>
      <c r="C780" s="6" t="s">
        <v>2956</v>
      </c>
      <c r="D780" s="6" t="s">
        <v>2957</v>
      </c>
      <c r="E780" s="6" t="s">
        <v>81</v>
      </c>
      <c r="F780" s="4" t="str">
        <f>HYPERLINK("https://drive.google.com/file/d/16K19bMnBSU6Szk0VIkR52Uexi6-1j8Nx/view?usp=drivesdk","Sumit Kumar Singh, बरेली")</f>
        <v>Sumit Kumar Singh, बरेली</v>
      </c>
    </row>
    <row r="781" spans="1:6" ht="14.25" x14ac:dyDescent="0.2">
      <c r="A781" s="6" t="s">
        <v>1802</v>
      </c>
      <c r="B781" s="6" t="s">
        <v>16</v>
      </c>
      <c r="C781" s="6" t="s">
        <v>2978</v>
      </c>
      <c r="D781" s="6" t="s">
        <v>2979</v>
      </c>
      <c r="E781" s="6" t="s">
        <v>81</v>
      </c>
      <c r="F781" s="4" t="str">
        <f>HYPERLINK("https://drive.google.com/file/d/1g2shGeYDEao3zz4J8gkNUBh-4dcWSggj/view?usp=drivesdk","सुरेश कुमार, बरेली")</f>
        <v>सुरेश कुमार, बरेली</v>
      </c>
    </row>
    <row r="782" spans="1:6" ht="14.25" x14ac:dyDescent="0.2">
      <c r="A782" s="6" t="s">
        <v>602</v>
      </c>
      <c r="B782" s="6" t="s">
        <v>16</v>
      </c>
      <c r="C782" s="6" t="s">
        <v>603</v>
      </c>
      <c r="D782" s="6" t="s">
        <v>604</v>
      </c>
      <c r="E782" s="6" t="s">
        <v>605</v>
      </c>
      <c r="F782" s="4" t="str">
        <f>HYPERLINK("https://drive.google.com/file/d/1TU-W2wSJ80TmN6GF6YtqsJvd8jECKHi9/view?usp=drivesdk","Anwarul Haque Khan, बलरामपुर")</f>
        <v>Anwarul Haque Khan, बलरामपुर</v>
      </c>
    </row>
    <row r="783" spans="1:6" ht="14.25" x14ac:dyDescent="0.2">
      <c r="A783" s="6" t="s">
        <v>634</v>
      </c>
      <c r="B783" s="6" t="s">
        <v>16</v>
      </c>
      <c r="C783" s="6" t="s">
        <v>635</v>
      </c>
      <c r="D783" s="6" t="s">
        <v>636</v>
      </c>
      <c r="E783" s="6" t="s">
        <v>605</v>
      </c>
      <c r="F783" s="4" t="str">
        <f>HYPERLINK("https://drive.google.com/file/d/1IevmPE599egkZPTgs7cyBJbqsd8ATXIs/view?usp=drivesdk","आफरीन प्रवीन, बलरामपुर")</f>
        <v>आफरीन प्रवीन, बलरामपुर</v>
      </c>
    </row>
    <row r="784" spans="1:6" ht="14.25" x14ac:dyDescent="0.2">
      <c r="A784" s="6" t="s">
        <v>690</v>
      </c>
      <c r="B784" s="6" t="s">
        <v>16</v>
      </c>
      <c r="C784" s="6" t="s">
        <v>691</v>
      </c>
      <c r="D784" s="6" t="s">
        <v>604</v>
      </c>
      <c r="E784" s="6" t="s">
        <v>605</v>
      </c>
      <c r="F784" s="4" t="str">
        <f>HYPERLINK("https://drive.google.com/file/d/1UYu-uXhmoh-Z_weW5Dn5S7Q2iixhbPJM/view?usp=drivesdk","DR. ANITA SRIVASTAVA, बलरामपुर")</f>
        <v>DR. ANITA SRIVASTAVA, बलरामपुर</v>
      </c>
    </row>
    <row r="785" spans="1:6" ht="14.25" x14ac:dyDescent="0.2">
      <c r="A785" s="6" t="s">
        <v>1137</v>
      </c>
      <c r="B785" s="6" t="s">
        <v>16</v>
      </c>
      <c r="C785" s="6" t="s">
        <v>1138</v>
      </c>
      <c r="D785" s="6" t="s">
        <v>1139</v>
      </c>
      <c r="E785" s="6" t="s">
        <v>605</v>
      </c>
      <c r="F785" s="4" t="str">
        <f>HYPERLINK("https://drive.google.com/file/d/1r0lP3D9btBWkMW7a9iuX1ec0qaCLtj1D/view?usp=drivesdk","Brajesh kumar dwivedi, बलरामपुर")</f>
        <v>Brajesh kumar dwivedi, बलरामपुर</v>
      </c>
    </row>
    <row r="786" spans="1:6" ht="14.25" x14ac:dyDescent="0.2">
      <c r="A786" s="6" t="s">
        <v>1398</v>
      </c>
      <c r="B786" s="6" t="s">
        <v>16</v>
      </c>
      <c r="C786" s="6" t="s">
        <v>1399</v>
      </c>
      <c r="D786" s="6" t="s">
        <v>604</v>
      </c>
      <c r="E786" s="6" t="s">
        <v>605</v>
      </c>
      <c r="F786" s="4" t="str">
        <f>HYPERLINK("https://drive.google.com/file/d/123GFeTLh5xJ_gqzpY53hIxAVCYEfdnKR/view?usp=drivesdk","Goldi Devi, बलरामपुर")</f>
        <v>Goldi Devi, बलरामपुर</v>
      </c>
    </row>
    <row r="787" spans="1:6" ht="14.25" x14ac:dyDescent="0.2">
      <c r="A787" s="6" t="s">
        <v>1677</v>
      </c>
      <c r="B787" s="6" t="s">
        <v>16</v>
      </c>
      <c r="C787" s="6" t="s">
        <v>1678</v>
      </c>
      <c r="D787" s="6" t="s">
        <v>1679</v>
      </c>
      <c r="E787" s="6" t="s">
        <v>605</v>
      </c>
      <c r="F787" s="4" t="str">
        <f>HYPERLINK("https://drive.google.com/file/d/1w8fMfQzdo_oORdZ4brUmWBBbKHVlG1kX/view?usp=drivesdk","कविता, बलरामपुर")</f>
        <v>कविता, बलरामपुर</v>
      </c>
    </row>
    <row r="788" spans="1:6" ht="14.25" x14ac:dyDescent="0.2">
      <c r="A788" s="6" t="s">
        <v>1680</v>
      </c>
      <c r="B788" s="6" t="s">
        <v>7</v>
      </c>
      <c r="C788" s="6" t="s">
        <v>1681</v>
      </c>
      <c r="D788" s="6" t="s">
        <v>1682</v>
      </c>
      <c r="E788" s="6" t="s">
        <v>605</v>
      </c>
      <c r="F788" s="4" t="str">
        <f>HYPERLINK("https://drive.google.com/file/d/1FFeFUYtA-FmSxSWXzMbNKfyyp4bNOTog/view?usp=drivesdk","प्रीती निषाद, बलरामपुर")</f>
        <v>प्रीती निषाद, बलरामपुर</v>
      </c>
    </row>
    <row r="789" spans="1:6" ht="14.25" x14ac:dyDescent="0.2">
      <c r="A789" s="6" t="s">
        <v>1683</v>
      </c>
      <c r="B789" s="6" t="s">
        <v>7</v>
      </c>
      <c r="C789" s="6" t="s">
        <v>1684</v>
      </c>
      <c r="D789" s="6" t="s">
        <v>1685</v>
      </c>
      <c r="E789" s="6" t="s">
        <v>605</v>
      </c>
      <c r="F789" s="4" t="str">
        <f>HYPERLINK("https://drive.google.com/file/d/1WPOSB9ACWeZAtiMS3Vc4YsPaHqFc0f7B/view?usp=drivesdk","अरविन्द कुमार, बलरामपुर")</f>
        <v>अरविन्द कुमार, बलरामपुर</v>
      </c>
    </row>
    <row r="790" spans="1:6" ht="14.25" x14ac:dyDescent="0.2">
      <c r="A790" s="6" t="s">
        <v>1686</v>
      </c>
      <c r="B790" s="6" t="s">
        <v>7</v>
      </c>
      <c r="C790" s="6" t="s">
        <v>1681</v>
      </c>
      <c r="D790" s="6" t="s">
        <v>1682</v>
      </c>
      <c r="E790" s="6" t="s">
        <v>605</v>
      </c>
      <c r="F790" s="4" t="str">
        <f>HYPERLINK("https://drive.google.com/file/d/1D4Ikp1iLwVgJjd4O5l3ikzQMrFbFgMQ2/view?usp=drivesdk","कंचनाभ शुक्ला, बलरामपुर")</f>
        <v>कंचनाभ शुक्ला, बलरामपुर</v>
      </c>
    </row>
    <row r="791" spans="1:6" ht="14.25" x14ac:dyDescent="0.2">
      <c r="A791" s="6" t="s">
        <v>1687</v>
      </c>
      <c r="B791" s="6" t="s">
        <v>7</v>
      </c>
      <c r="C791" s="6" t="s">
        <v>1681</v>
      </c>
      <c r="D791" s="6" t="s">
        <v>1682</v>
      </c>
      <c r="E791" s="6" t="s">
        <v>605</v>
      </c>
      <c r="F791" s="4" t="str">
        <f>HYPERLINK("https://drive.google.com/file/d/15cvfFWdxWWTujCxdHrZDm5ZeNfJzESbI/view?usp=drivesdk","पूजा निषाद, बलरामपुर")</f>
        <v>पूजा निषाद, बलरामपुर</v>
      </c>
    </row>
    <row r="792" spans="1:6" ht="14.25" x14ac:dyDescent="0.2">
      <c r="A792" s="6" t="s">
        <v>1688</v>
      </c>
      <c r="B792" s="6" t="s">
        <v>7</v>
      </c>
      <c r="C792" s="6" t="s">
        <v>1681</v>
      </c>
      <c r="D792" s="6" t="s">
        <v>1682</v>
      </c>
      <c r="E792" s="6" t="s">
        <v>605</v>
      </c>
      <c r="F792" s="4" t="str">
        <f>HYPERLINK("https://drive.google.com/file/d/1lukq_G6FhC_Xr1VCP17uaP7Hx8OZvKsZ/view?usp=drivesdk","शुभम, बलरामपुर")</f>
        <v>शुभम, बलरामपुर</v>
      </c>
    </row>
    <row r="793" spans="1:6" ht="14.25" x14ac:dyDescent="0.2">
      <c r="A793" s="6" t="s">
        <v>1689</v>
      </c>
      <c r="B793" s="6" t="s">
        <v>7</v>
      </c>
      <c r="C793" s="6" t="s">
        <v>1681</v>
      </c>
      <c r="D793" s="6" t="s">
        <v>1682</v>
      </c>
      <c r="E793" s="6" t="s">
        <v>605</v>
      </c>
      <c r="F793" s="4" t="str">
        <f>HYPERLINK("https://drive.google.com/file/d/1lcWRe3mZTvUUptsYlyQj64i_iCFnwyjh/view?usp=drivesdk","बसन्ती निषाद, बलरामपुर")</f>
        <v>बसन्ती निषाद, बलरामपुर</v>
      </c>
    </row>
    <row r="794" spans="1:6" ht="14.25" x14ac:dyDescent="0.2">
      <c r="A794" s="6" t="s">
        <v>1690</v>
      </c>
      <c r="B794" s="6" t="s">
        <v>7</v>
      </c>
      <c r="C794" s="6" t="s">
        <v>1681</v>
      </c>
      <c r="D794" s="6" t="s">
        <v>1682</v>
      </c>
      <c r="E794" s="6" t="s">
        <v>605</v>
      </c>
      <c r="F794" s="4" t="str">
        <f>HYPERLINK("https://drive.google.com/file/d/1VJhlXVjxpEQGbffpkn7t45ukNxpzuR0Y/view?usp=drivesdk","अंजली निषाद, बलरामपुर")</f>
        <v>अंजली निषाद, बलरामपुर</v>
      </c>
    </row>
    <row r="795" spans="1:6" ht="14.25" x14ac:dyDescent="0.2">
      <c r="A795" s="6" t="s">
        <v>1691</v>
      </c>
      <c r="B795" s="6" t="s">
        <v>7</v>
      </c>
      <c r="C795" s="6" t="s">
        <v>1681</v>
      </c>
      <c r="D795" s="6" t="s">
        <v>1682</v>
      </c>
      <c r="E795" s="6" t="s">
        <v>605</v>
      </c>
      <c r="F795" s="4" t="str">
        <f>HYPERLINK("https://drive.google.com/file/d/1al8jU7lNbmygbfcOXVxCSOeJehQeSARj/view?usp=drivesdk","Vikram Nishad, बलरामपुर")</f>
        <v>Vikram Nishad, बलरामपुर</v>
      </c>
    </row>
    <row r="796" spans="1:6" ht="14.25" x14ac:dyDescent="0.2">
      <c r="A796" s="6" t="s">
        <v>1692</v>
      </c>
      <c r="B796" s="6" t="s">
        <v>7</v>
      </c>
      <c r="C796" s="6" t="s">
        <v>1681</v>
      </c>
      <c r="D796" s="6" t="s">
        <v>1682</v>
      </c>
      <c r="E796" s="6" t="s">
        <v>605</v>
      </c>
      <c r="F796" s="4" t="str">
        <f>HYPERLINK("https://drive.google.com/file/d/129q3R274hrtWBf24KgDXSxQ5sjxs9hlk/view?usp=drivesdk","रमन उपाध्याय, बलरामपुर")</f>
        <v>रमन उपाध्याय, बलरामपुर</v>
      </c>
    </row>
    <row r="797" spans="1:6" ht="14.25" x14ac:dyDescent="0.2">
      <c r="A797" s="6" t="s">
        <v>1693</v>
      </c>
      <c r="B797" s="6" t="s">
        <v>7</v>
      </c>
      <c r="C797" s="6" t="s">
        <v>1681</v>
      </c>
      <c r="D797" s="6" t="s">
        <v>1682</v>
      </c>
      <c r="E797" s="6" t="s">
        <v>605</v>
      </c>
      <c r="F797" s="4" t="str">
        <f>HYPERLINK("https://drive.google.com/file/d/1IAP_YZAAs0IqwjrU_Z1OIV5GtU7hFxh7/view?usp=drivesdk","प्रियांसी, बलरामपुर")</f>
        <v>प्रियांसी, बलरामपुर</v>
      </c>
    </row>
    <row r="798" spans="1:6" ht="14.25" x14ac:dyDescent="0.2">
      <c r="A798" s="6" t="s">
        <v>1731</v>
      </c>
      <c r="B798" s="6" t="s">
        <v>16</v>
      </c>
      <c r="C798" s="6" t="s">
        <v>1732</v>
      </c>
      <c r="D798" s="6" t="s">
        <v>1682</v>
      </c>
      <c r="E798" s="6" t="s">
        <v>605</v>
      </c>
      <c r="F798" s="4" t="str">
        <f>HYPERLINK("https://drive.google.com/file/d/149LaOv0zW60sswSCuxHzE-QjDDe1o08Y/view?usp=drivesdk","कृष्ण कुमार मिश्र, बलरामपुर")</f>
        <v>कृष्ण कुमार मिश्र, बलरामपुर</v>
      </c>
    </row>
    <row r="799" spans="1:6" ht="14.25" x14ac:dyDescent="0.2">
      <c r="A799" s="6" t="s">
        <v>2094</v>
      </c>
      <c r="B799" s="6" t="s">
        <v>16</v>
      </c>
      <c r="C799" s="6" t="s">
        <v>2095</v>
      </c>
      <c r="D799" s="6" t="s">
        <v>1682</v>
      </c>
      <c r="E799" s="6" t="s">
        <v>605</v>
      </c>
      <c r="F799" s="4" t="str">
        <f>HYPERLINK("https://drive.google.com/file/d/15LyvdRpMRWRaw-FGdrd3Uk0FiaCS5cbM/view?usp=drivesdk","OMPARKASH, बलरामपुर")</f>
        <v>OMPARKASH, बलरामपुर</v>
      </c>
    </row>
    <row r="800" spans="1:6" ht="14.25" x14ac:dyDescent="0.2">
      <c r="A800" s="6" t="s">
        <v>2438</v>
      </c>
      <c r="B800" s="6" t="s">
        <v>16</v>
      </c>
      <c r="C800" s="6" t="s">
        <v>2439</v>
      </c>
      <c r="D800" s="6" t="s">
        <v>1139</v>
      </c>
      <c r="E800" s="6" t="s">
        <v>605</v>
      </c>
      <c r="F800" s="4" t="str">
        <f>HYPERLINK("https://drive.google.com/file/d/1NtFcujYk7UwDIYwUN6JBc0YU9ROsapRi/view?usp=drivesdk","Renu Gupta, बलरामपुर")</f>
        <v>Renu Gupta, बलरामपुर</v>
      </c>
    </row>
    <row r="801" spans="1:6" ht="14.25" x14ac:dyDescent="0.2">
      <c r="A801" s="6" t="s">
        <v>2440</v>
      </c>
      <c r="B801" s="6" t="s">
        <v>16</v>
      </c>
      <c r="C801" s="6" t="s">
        <v>2441</v>
      </c>
      <c r="D801" s="6" t="s">
        <v>1139</v>
      </c>
      <c r="E801" s="6" t="s">
        <v>605</v>
      </c>
      <c r="F801" s="4" t="str">
        <f>HYPERLINK("https://drive.google.com/file/d/1kmyMBfbipXvXrr25WFqm66lkv18WxAP1/view?usp=drivesdk","Reshu Pandey, बलरामपुर")</f>
        <v>Reshu Pandey, बलरामपुर</v>
      </c>
    </row>
    <row r="802" spans="1:6" ht="14.25" x14ac:dyDescent="0.2">
      <c r="A802" s="6" t="s">
        <v>2532</v>
      </c>
      <c r="B802" s="6" t="s">
        <v>16</v>
      </c>
      <c r="C802" s="6" t="s">
        <v>2533</v>
      </c>
      <c r="D802" s="6" t="s">
        <v>636</v>
      </c>
      <c r="E802" s="6" t="s">
        <v>605</v>
      </c>
      <c r="F802" s="4" t="str">
        <f>HYPERLINK("https://drive.google.com/file/d/1Wr01GuZ9TaVALvArtJc9N5l4zwVaeExE/view?usp=drivesdk","Sanjay kumar, बलरामपुर")</f>
        <v>Sanjay kumar, बलरामपुर</v>
      </c>
    </row>
    <row r="803" spans="1:6" ht="14.25" x14ac:dyDescent="0.2">
      <c r="A803" s="6" t="s">
        <v>2853</v>
      </c>
      <c r="B803" s="6" t="s">
        <v>16</v>
      </c>
      <c r="C803" s="6" t="s">
        <v>2854</v>
      </c>
      <c r="D803" s="6" t="s">
        <v>605</v>
      </c>
      <c r="E803" s="6" t="s">
        <v>605</v>
      </c>
      <c r="F803" s="4" t="str">
        <f>HYPERLINK("https://drive.google.com/file/d/1ECPu6S5Mn6sNOeVTVnOzTU8exiyqhQg0/view?usp=drivesdk","श्रुति श्रीवास्तव, बलरामपुर")</f>
        <v>श्रुति श्रीवास्तव, बलरामपुर</v>
      </c>
    </row>
    <row r="804" spans="1:6" ht="14.25" x14ac:dyDescent="0.2">
      <c r="A804" s="6" t="s">
        <v>2906</v>
      </c>
      <c r="B804" s="6" t="s">
        <v>16</v>
      </c>
      <c r="C804" s="6" t="s">
        <v>2907</v>
      </c>
      <c r="D804" s="6" t="s">
        <v>2908</v>
      </c>
      <c r="E804" s="6" t="s">
        <v>605</v>
      </c>
      <c r="F804" s="4" t="str">
        <f>HYPERLINK("https://drive.google.com/file/d/17U82QczvggZYiHT25bbzAEm8uRA9c_jt/view?usp=drivesdk","SRIRAM, बलरामपुर")</f>
        <v>SRIRAM, बलरामपुर</v>
      </c>
    </row>
    <row r="805" spans="1:6" ht="14.25" x14ac:dyDescent="0.2">
      <c r="A805" s="6" t="s">
        <v>2911</v>
      </c>
      <c r="B805" s="6" t="s">
        <v>16</v>
      </c>
      <c r="C805" s="6" t="s">
        <v>2912</v>
      </c>
      <c r="D805" s="6" t="s">
        <v>636</v>
      </c>
      <c r="E805" s="6" t="s">
        <v>605</v>
      </c>
      <c r="F805" s="4" t="str">
        <f>HYPERLINK("https://drive.google.com/file/d/1-Jim7r0d1BVxHW32IonJfisyVgo-XN2h/view?usp=drivesdk","सुधा गुप्ता, बलरामपुर")</f>
        <v>सुधा गुप्ता, बलरामपुर</v>
      </c>
    </row>
    <row r="806" spans="1:6" ht="14.25" x14ac:dyDescent="0.2">
      <c r="A806" s="6" t="s">
        <v>612</v>
      </c>
      <c r="B806" s="6" t="s">
        <v>16</v>
      </c>
      <c r="C806" s="6" t="s">
        <v>613</v>
      </c>
      <c r="D806" s="6" t="s">
        <v>614</v>
      </c>
      <c r="E806" s="6" t="s">
        <v>615</v>
      </c>
      <c r="F806" s="4" t="str">
        <f>HYPERLINK("https://drive.google.com/file/d/1qiyQfm8_1hApSCqbkGmxxb-aJtLwI4k2/view?usp=drivesdk","Shweta singh, बलिया")</f>
        <v>Shweta singh, बलिया</v>
      </c>
    </row>
    <row r="807" spans="1:6" ht="14.25" x14ac:dyDescent="0.2">
      <c r="A807" s="6" t="s">
        <v>616</v>
      </c>
      <c r="B807" s="6" t="s">
        <v>16</v>
      </c>
      <c r="C807" s="6" t="s">
        <v>617</v>
      </c>
      <c r="D807" s="6" t="s">
        <v>618</v>
      </c>
      <c r="E807" s="6" t="s">
        <v>615</v>
      </c>
      <c r="F807" s="4" t="str">
        <f>HYPERLINK("https://drive.google.com/file/d/1ZCyCH4joFoHcB0T5aIoKQck64UB0pef-/view?usp=drivesdk","Rajoo Prasad Gupta, बलिया")</f>
        <v>Rajoo Prasad Gupta, बलिया</v>
      </c>
    </row>
    <row r="808" spans="1:6" ht="14.25" x14ac:dyDescent="0.2">
      <c r="A808" s="6" t="s">
        <v>619</v>
      </c>
      <c r="B808" s="6" t="s">
        <v>16</v>
      </c>
      <c r="C808" s="6" t="s">
        <v>620</v>
      </c>
      <c r="D808" s="6" t="s">
        <v>621</v>
      </c>
      <c r="E808" s="6" t="s">
        <v>615</v>
      </c>
      <c r="F808" s="4" t="str">
        <f>HYPERLINK("https://drive.google.com/file/d/1MNizvEZmPTsS4pj4dPwUdkZ9bazD-hlZ/view?usp=drivesdk","अजीत कुमार सिंह, बलिया")</f>
        <v>अजीत कुमार सिंह, बलिया</v>
      </c>
    </row>
    <row r="809" spans="1:6" ht="14.25" x14ac:dyDescent="0.2">
      <c r="A809" s="6" t="s">
        <v>622</v>
      </c>
      <c r="B809" s="6" t="s">
        <v>16</v>
      </c>
      <c r="C809" s="6" t="s">
        <v>623</v>
      </c>
      <c r="D809" s="6" t="s">
        <v>624</v>
      </c>
      <c r="E809" s="6" t="s">
        <v>615</v>
      </c>
      <c r="F809" s="4" t="str">
        <f>HYPERLINK("https://drive.google.com/file/d/1RxKGo5r50RD-j2BRno4ewSnsR9nYj476/view?usp=drivesdk","कमला सिंह, बलिया")</f>
        <v>कमला सिंह, बलिया</v>
      </c>
    </row>
    <row r="810" spans="1:6" ht="14.25" x14ac:dyDescent="0.2">
      <c r="A810" s="6" t="s">
        <v>625</v>
      </c>
      <c r="B810" s="6" t="s">
        <v>16</v>
      </c>
      <c r="C810" s="6" t="s">
        <v>626</v>
      </c>
      <c r="D810" s="6" t="s">
        <v>614</v>
      </c>
      <c r="E810" s="6" t="s">
        <v>615</v>
      </c>
      <c r="F810" s="4" t="str">
        <f>HYPERLINK("https://drive.google.com/file/d/12bqAgkqQsiLvJ_noZv63V2EU65q4jRub/view?usp=drivesdk","Sonam Gupta, बलिया")</f>
        <v>Sonam Gupta, बलिया</v>
      </c>
    </row>
    <row r="811" spans="1:6" ht="14.25" x14ac:dyDescent="0.2">
      <c r="A811" s="6" t="s">
        <v>663</v>
      </c>
      <c r="B811" s="6" t="s">
        <v>16</v>
      </c>
      <c r="C811" s="6" t="s">
        <v>664</v>
      </c>
      <c r="D811" s="6" t="s">
        <v>621</v>
      </c>
      <c r="E811" s="6" t="s">
        <v>615</v>
      </c>
      <c r="F811" s="4" t="str">
        <f>HYPERLINK("https://drive.google.com/file/d/1yE19xGYZk3BepKtUTejz-fCutev77P_a/view?usp=drivesdk","अमरेश कुमार चतुर्वेदी, बलिया")</f>
        <v>अमरेश कुमार चतुर्वेदी, बलिया</v>
      </c>
    </row>
    <row r="812" spans="1:6" ht="14.25" x14ac:dyDescent="0.2">
      <c r="A812" s="6" t="s">
        <v>665</v>
      </c>
      <c r="B812" s="6" t="s">
        <v>16</v>
      </c>
      <c r="C812" s="6" t="s">
        <v>664</v>
      </c>
      <c r="D812" s="6" t="s">
        <v>621</v>
      </c>
      <c r="E812" s="6" t="s">
        <v>615</v>
      </c>
      <c r="F812" s="4" t="str">
        <f>HYPERLINK("https://drive.google.com/file/d/16Ijkv2wwjlumPAGMXna5mpErc6uL2ndu/view?usp=drivesdk","रीता सिंह, बलिया")</f>
        <v>रीता सिंह, बलिया</v>
      </c>
    </row>
    <row r="813" spans="1:6" ht="14.25" x14ac:dyDescent="0.2">
      <c r="A813" s="6" t="s">
        <v>666</v>
      </c>
      <c r="B813" s="6" t="s">
        <v>16</v>
      </c>
      <c r="C813" s="6" t="s">
        <v>664</v>
      </c>
      <c r="D813" s="6" t="s">
        <v>621</v>
      </c>
      <c r="E813" s="6" t="s">
        <v>615</v>
      </c>
      <c r="F813" s="4" t="str">
        <f>HYPERLINK("https://drive.google.com/file/d/1CVpBxZLeF1g4qcTp1XuV15Ur5U0VM4FB/view?usp=drivesdk","प्रतिभा सिंह, बलिया")</f>
        <v>प्रतिभा सिंह, बलिया</v>
      </c>
    </row>
    <row r="814" spans="1:6" ht="14.25" x14ac:dyDescent="0.2">
      <c r="A814" s="6" t="s">
        <v>667</v>
      </c>
      <c r="B814" s="6" t="s">
        <v>16</v>
      </c>
      <c r="C814" s="6" t="s">
        <v>664</v>
      </c>
      <c r="D814" s="6" t="s">
        <v>621</v>
      </c>
      <c r="E814" s="6" t="s">
        <v>615</v>
      </c>
      <c r="F814" s="4" t="str">
        <f>HYPERLINK("https://drive.google.com/file/d/1GtZ_peU3XEGEqHmllBH-dh7a8WC9jhKC/view?usp=drivesdk","संतोष कुमार चौबे, बलिया")</f>
        <v>संतोष कुमार चौबे, बलिया</v>
      </c>
    </row>
    <row r="815" spans="1:6" ht="14.25" x14ac:dyDescent="0.2">
      <c r="A815" s="6" t="s">
        <v>854</v>
      </c>
      <c r="B815" s="6" t="s">
        <v>16</v>
      </c>
      <c r="C815" s="6" t="s">
        <v>855</v>
      </c>
      <c r="D815" s="6" t="s">
        <v>856</v>
      </c>
      <c r="E815" s="6" t="s">
        <v>615</v>
      </c>
      <c r="F815" s="4" t="str">
        <f>HYPERLINK("https://drive.google.com/file/d/1PRYu9Pu6Ykfku0yWVLfPga5dOotsOLKN/view?usp=drivesdk","Anurag Tiwari, बलिया")</f>
        <v>Anurag Tiwari, बलिया</v>
      </c>
    </row>
    <row r="816" spans="1:6" ht="14.25" x14ac:dyDescent="0.2">
      <c r="A816" s="6" t="s">
        <v>1019</v>
      </c>
      <c r="B816" s="6" t="s">
        <v>16</v>
      </c>
      <c r="C816" s="6" t="s">
        <v>1020</v>
      </c>
      <c r="D816" s="6" t="s">
        <v>1021</v>
      </c>
      <c r="E816" s="6" t="s">
        <v>615</v>
      </c>
      <c r="F816" s="4" t="str">
        <f>HYPERLINK("https://drive.google.com/file/d/1uJPg5V3zJO_r3SSf-WLZ4PWVzo5RpRLv/view?usp=drivesdk","अवधेश कुमार वर्मा, बलिया")</f>
        <v>अवधेश कुमार वर्मा, बलिया</v>
      </c>
    </row>
    <row r="817" spans="1:6" ht="14.25" x14ac:dyDescent="0.2">
      <c r="A817" s="6" t="s">
        <v>1098</v>
      </c>
      <c r="B817" s="6" t="s">
        <v>16</v>
      </c>
      <c r="C817" s="6" t="s">
        <v>1099</v>
      </c>
      <c r="D817" s="6" t="s">
        <v>1100</v>
      </c>
      <c r="E817" s="6" t="s">
        <v>615</v>
      </c>
      <c r="F817" s="4" t="str">
        <f>HYPERLINK("https://drive.google.com/file/d/16yEkaNyu7aYUdnIkhUXW38ow83YGk8xH/view?usp=drivesdk","Bandana yadav, बलिया")</f>
        <v>Bandana yadav, बलिया</v>
      </c>
    </row>
    <row r="818" spans="1:6" ht="14.25" x14ac:dyDescent="0.2">
      <c r="A818" s="6" t="s">
        <v>1101</v>
      </c>
      <c r="B818" s="6" t="s">
        <v>16</v>
      </c>
      <c r="C818" s="6" t="s">
        <v>1099</v>
      </c>
      <c r="D818" s="6" t="s">
        <v>1100</v>
      </c>
      <c r="E818" s="6" t="s">
        <v>615</v>
      </c>
      <c r="F818" s="4" t="str">
        <f>HYPERLINK("https://drive.google.com/file/d/1Hkpk_TDFBjmOhAKjKqP10j_7b2fht6wi/view?usp=drivesdk","Mithilesh yadav, बलिया")</f>
        <v>Mithilesh yadav, बलिया</v>
      </c>
    </row>
    <row r="819" spans="1:6" ht="14.25" x14ac:dyDescent="0.2">
      <c r="A819" s="6" t="s">
        <v>1102</v>
      </c>
      <c r="B819" s="6" t="s">
        <v>16</v>
      </c>
      <c r="C819" s="6" t="s">
        <v>1099</v>
      </c>
      <c r="D819" s="6" t="s">
        <v>1100</v>
      </c>
      <c r="E819" s="6" t="s">
        <v>615</v>
      </c>
      <c r="F819" s="4" t="str">
        <f>HYPERLINK("https://drive.google.com/file/d/1LuvDlChTz__JsbYsn87Au99Lhl6qFEw7/view?usp=drivesdk","Sarita yadav, बलिया")</f>
        <v>Sarita yadav, बलिया</v>
      </c>
    </row>
    <row r="820" spans="1:6" ht="14.25" x14ac:dyDescent="0.2">
      <c r="A820" s="6" t="s">
        <v>1151</v>
      </c>
      <c r="B820" s="6" t="s">
        <v>16</v>
      </c>
      <c r="C820" s="6" t="s">
        <v>1152</v>
      </c>
      <c r="D820" s="6" t="s">
        <v>1153</v>
      </c>
      <c r="E820" s="6" t="s">
        <v>615</v>
      </c>
      <c r="F820" s="4" t="str">
        <f>HYPERLINK("https://drive.google.com/file/d/1DgMyvLaLbVmoR7LCDLB3RRUAn_fpcbKD/view?usp=drivesdk","Km Nitu, बलिया")</f>
        <v>Km Nitu, बलिया</v>
      </c>
    </row>
    <row r="821" spans="1:6" ht="14.25" x14ac:dyDescent="0.2">
      <c r="A821" s="6" t="s">
        <v>1258</v>
      </c>
      <c r="B821" s="6" t="s">
        <v>16</v>
      </c>
      <c r="C821" s="6" t="s">
        <v>1259</v>
      </c>
      <c r="D821" s="6" t="s">
        <v>614</v>
      </c>
      <c r="E821" s="6" t="s">
        <v>615</v>
      </c>
      <c r="F821" s="4" t="str">
        <f>HYPERLINK("https://drive.google.com/file/d/1ugR9xfMUpnQht7ssQbNCNvIg6OyUXXt_/view?usp=drivesdk","Diksha, बलिया")</f>
        <v>Diksha, बलिया</v>
      </c>
    </row>
    <row r="822" spans="1:6" ht="14.25" x14ac:dyDescent="0.2">
      <c r="A822" s="6" t="s">
        <v>1268</v>
      </c>
      <c r="B822" s="6" t="s">
        <v>16</v>
      </c>
      <c r="C822" s="6" t="s">
        <v>1269</v>
      </c>
      <c r="D822" s="6" t="s">
        <v>1270</v>
      </c>
      <c r="E822" s="6" t="s">
        <v>615</v>
      </c>
      <c r="F822" s="4" t="str">
        <f>HYPERLINK("https://drive.google.com/file/d/1RcRfxVxIiEnzS8FunA6IunA8nV6GQJ5D/view?usp=drivesdk","Ashok kumar Ram, बलिया")</f>
        <v>Ashok kumar Ram, बलिया</v>
      </c>
    </row>
    <row r="823" spans="1:6" ht="14.25" x14ac:dyDescent="0.2">
      <c r="A823" s="6" t="s">
        <v>1271</v>
      </c>
      <c r="B823" s="6" t="s">
        <v>16</v>
      </c>
      <c r="C823" s="6" t="s">
        <v>1269</v>
      </c>
      <c r="D823" s="6" t="s">
        <v>1270</v>
      </c>
      <c r="E823" s="6" t="s">
        <v>615</v>
      </c>
      <c r="F823" s="4" t="str">
        <f>HYPERLINK("https://drive.google.com/file/d/1SLXI-KCzgWIBUUZaGxRFZeZww8gxuuWH/view?usp=drivesdk","DIVYA PURI, बलिया")</f>
        <v>DIVYA PURI, बलिया</v>
      </c>
    </row>
    <row r="824" spans="1:6" ht="14.25" x14ac:dyDescent="0.2">
      <c r="A824" s="6" t="s">
        <v>1272</v>
      </c>
      <c r="B824" s="6" t="s">
        <v>16</v>
      </c>
      <c r="C824" s="6" t="s">
        <v>1273</v>
      </c>
      <c r="D824" s="6" t="s">
        <v>1274</v>
      </c>
      <c r="E824" s="6" t="s">
        <v>615</v>
      </c>
      <c r="F824" s="4" t="str">
        <f>HYPERLINK("https://drive.google.com/file/d/19ZLohfH_MpXso6gBoEWRcaPqosX2Y0xS/view?usp=drivesdk","Kumari chinta, बलिया")</f>
        <v>Kumari chinta, बलिया</v>
      </c>
    </row>
    <row r="825" spans="1:6" ht="14.25" x14ac:dyDescent="0.2">
      <c r="A825" s="6" t="s">
        <v>1275</v>
      </c>
      <c r="B825" s="6" t="s">
        <v>16</v>
      </c>
      <c r="C825" s="6" t="s">
        <v>1273</v>
      </c>
      <c r="D825" s="6" t="s">
        <v>1274</v>
      </c>
      <c r="E825" s="6" t="s">
        <v>615</v>
      </c>
      <c r="F825" s="4" t="str">
        <f>HYPERLINK("https://drive.google.com/file/d/1pWuQAidy7Zo9Lc_DrBGcHDB00VmEpMTM/view?usp=drivesdk","SUNITA GUPTA, बलिया")</f>
        <v>SUNITA GUPTA, बलिया</v>
      </c>
    </row>
    <row r="826" spans="1:6" ht="14.25" x14ac:dyDescent="0.2">
      <c r="A826" s="6" t="s">
        <v>1914</v>
      </c>
      <c r="B826" s="6" t="s">
        <v>16</v>
      </c>
      <c r="C826" s="6" t="s">
        <v>1915</v>
      </c>
      <c r="D826" s="6" t="s">
        <v>1021</v>
      </c>
      <c r="E826" s="6" t="s">
        <v>615</v>
      </c>
      <c r="F826" s="4" t="str">
        <f>HYPERLINK("https://drive.google.com/file/d/1KYADBB5nDihfLjw1EqWG4ULy6Ugnt2WD/view?usp=drivesdk","नन्द लाल शर्मा, बलिया")</f>
        <v>नन्द लाल शर्मा, बलिया</v>
      </c>
    </row>
    <row r="827" spans="1:6" ht="14.25" x14ac:dyDescent="0.2">
      <c r="A827" s="6" t="s">
        <v>1916</v>
      </c>
      <c r="B827" s="6" t="s">
        <v>16</v>
      </c>
      <c r="C827" s="6" t="s">
        <v>1917</v>
      </c>
      <c r="D827" s="6" t="s">
        <v>1918</v>
      </c>
      <c r="E827" s="6" t="s">
        <v>615</v>
      </c>
      <c r="F827" s="4" t="str">
        <f>HYPERLINK("https://drive.google.com/file/d/1JBk-YUcGlX7IYRXybcoEFTIrzDnoFhid/view?usp=drivesdk","अजय कुमार, बलिया")</f>
        <v>अजय कुमार, बलिया</v>
      </c>
    </row>
    <row r="828" spans="1:6" ht="14.25" x14ac:dyDescent="0.2">
      <c r="A828" s="6" t="s">
        <v>1919</v>
      </c>
      <c r="B828" s="6" t="s">
        <v>281</v>
      </c>
      <c r="C828" s="6" t="s">
        <v>1920</v>
      </c>
      <c r="D828" s="6" t="s">
        <v>1918</v>
      </c>
      <c r="E828" s="6" t="s">
        <v>615</v>
      </c>
      <c r="F828" s="4" t="str">
        <f>HYPERLINK("https://drive.google.com/file/d/1EW67rwtooJHlnla3O6vQ4m-m35O6HQDw/view?usp=drivesdk","रविशंकर प्रसाद, बलिया")</f>
        <v>रविशंकर प्रसाद, बलिया</v>
      </c>
    </row>
    <row r="829" spans="1:6" ht="14.25" x14ac:dyDescent="0.2">
      <c r="A829" s="6" t="s">
        <v>1921</v>
      </c>
      <c r="B829" s="6" t="s">
        <v>16</v>
      </c>
      <c r="C829" s="6" t="s">
        <v>1917</v>
      </c>
      <c r="D829" s="6" t="s">
        <v>1918</v>
      </c>
      <c r="E829" s="6" t="s">
        <v>615</v>
      </c>
      <c r="F829" s="4" t="str">
        <f>HYPERLINK("https://drive.google.com/file/d/1C8B0rNhmReqkyCY0d3o2Uba897-crIFg/view?usp=drivesdk","शंकर कुमार रावत, बलिया")</f>
        <v>शंकर कुमार रावत, बलिया</v>
      </c>
    </row>
    <row r="830" spans="1:6" ht="14.25" x14ac:dyDescent="0.2">
      <c r="A830" s="6" t="s">
        <v>1922</v>
      </c>
      <c r="B830" s="6" t="s">
        <v>16</v>
      </c>
      <c r="C830" s="6" t="s">
        <v>1923</v>
      </c>
      <c r="D830" s="6" t="s">
        <v>1021</v>
      </c>
      <c r="E830" s="6" t="s">
        <v>615</v>
      </c>
      <c r="F830" s="4" t="str">
        <f>HYPERLINK("https://drive.google.com/file/d/1sHqsOkGRUYN1ssjFQ38QraFbms2u-d4d/view?usp=drivesdk","कमलेश सिंह, बलिया")</f>
        <v>कमलेश सिंह, बलिया</v>
      </c>
    </row>
    <row r="831" spans="1:6" ht="14.25" x14ac:dyDescent="0.2">
      <c r="A831" s="6" t="s">
        <v>2279</v>
      </c>
      <c r="B831" s="6" t="s">
        <v>16</v>
      </c>
      <c r="C831" s="6" t="s">
        <v>2280</v>
      </c>
      <c r="D831" s="6" t="s">
        <v>618</v>
      </c>
      <c r="E831" s="6" t="s">
        <v>615</v>
      </c>
      <c r="F831" s="4" t="str">
        <f>HYPERLINK("https://drive.google.com/file/d/1nkAF9jrWwvaKpRhOE40JjUDozoWIhIkT/view?usp=drivesdk","Pushpanjali Srivastava, बलिया")</f>
        <v>Pushpanjali Srivastava, बलिया</v>
      </c>
    </row>
    <row r="832" spans="1:6" ht="14.25" x14ac:dyDescent="0.2">
      <c r="A832" s="6" t="s">
        <v>2468</v>
      </c>
      <c r="B832" s="6" t="s">
        <v>16</v>
      </c>
      <c r="C832" s="6" t="s">
        <v>2469</v>
      </c>
      <c r="D832" s="6" t="s">
        <v>1100</v>
      </c>
      <c r="E832" s="6" t="s">
        <v>615</v>
      </c>
      <c r="F832" s="4" t="str">
        <f>HYPERLINK("https://drive.google.com/file/d/14Yxjn77bhGDMzya5xKZfa8iI8tRB8vIk/view?usp=drivesdk","Rupali gupta, बलिया")</f>
        <v>Rupali gupta, बलिया</v>
      </c>
    </row>
    <row r="833" spans="1:6" ht="14.25" x14ac:dyDescent="0.2">
      <c r="A833" s="6" t="s">
        <v>2892</v>
      </c>
      <c r="B833" s="6" t="s">
        <v>16</v>
      </c>
      <c r="C833" s="6" t="s">
        <v>2893</v>
      </c>
      <c r="D833" s="6" t="s">
        <v>1100</v>
      </c>
      <c r="E833" s="6" t="s">
        <v>615</v>
      </c>
      <c r="F833" s="4" t="str">
        <f>HYPERLINK("https://drive.google.com/file/d/1XWIhlvBWX6VcAH0c83J8GzTyJF8Zeoug/view?usp=drivesdk","Sneha singh, बलिया")</f>
        <v>Sneha singh, बलिया</v>
      </c>
    </row>
    <row r="834" spans="1:6" ht="14.25" x14ac:dyDescent="0.2">
      <c r="A834" s="6" t="s">
        <v>2894</v>
      </c>
      <c r="B834" s="6" t="s">
        <v>7</v>
      </c>
      <c r="C834" s="6" t="s">
        <v>2895</v>
      </c>
      <c r="D834" s="6" t="s">
        <v>2896</v>
      </c>
      <c r="E834" s="6" t="s">
        <v>615</v>
      </c>
      <c r="F834" s="4" t="str">
        <f>HYPERLINK("https://drive.google.com/file/d/1Mt-v0SILpwy_yAxRQITNKPpvGIhWxbCg/view?usp=drivesdk","Aditya Mihir Singh, बलिया")</f>
        <v>Aditya Mihir Singh, बलिया</v>
      </c>
    </row>
    <row r="835" spans="1:6" ht="14.25" x14ac:dyDescent="0.2">
      <c r="A835" s="6" t="s">
        <v>2897</v>
      </c>
      <c r="B835" s="6" t="s">
        <v>7</v>
      </c>
      <c r="C835" s="6" t="s">
        <v>2898</v>
      </c>
      <c r="D835" s="6" t="s">
        <v>2896</v>
      </c>
      <c r="E835" s="6" t="s">
        <v>615</v>
      </c>
      <c r="F835" s="4" t="str">
        <f>HYPERLINK("https://drive.google.com/file/d/1xy-t0mZgwJGTaDhjVTvYGhNBDC0B6bkg/view?usp=drivesdk","Akhilesh yadav, बलिया")</f>
        <v>Akhilesh yadav, बलिया</v>
      </c>
    </row>
    <row r="836" spans="1:6" ht="14.25" x14ac:dyDescent="0.2">
      <c r="A836" s="6" t="s">
        <v>918</v>
      </c>
      <c r="B836" s="6" t="s">
        <v>16</v>
      </c>
      <c r="C836" s="6" t="s">
        <v>919</v>
      </c>
      <c r="D836" s="6" t="s">
        <v>920</v>
      </c>
      <c r="E836" s="6" t="s">
        <v>921</v>
      </c>
      <c r="F836" s="4" t="str">
        <f>HYPERLINK("https://drive.google.com/file/d/1nuWmX-cLevwwh3RjhuP1Z9Mqa2GFMOPT/view?usp=drivesdk","Asha Tripathi, बस्ती")</f>
        <v>Asha Tripathi, बस्ती</v>
      </c>
    </row>
    <row r="837" spans="1:6" ht="14.25" x14ac:dyDescent="0.2">
      <c r="A837" s="6" t="s">
        <v>1140</v>
      </c>
      <c r="B837" s="6" t="s">
        <v>16</v>
      </c>
      <c r="C837" s="6" t="s">
        <v>1141</v>
      </c>
      <c r="D837" s="6" t="s">
        <v>920</v>
      </c>
      <c r="E837" s="6" t="s">
        <v>921</v>
      </c>
      <c r="F837" s="4" t="str">
        <f>HYPERLINK("https://drive.google.com/file/d/1d66-GLQfhkYIsTlnFBxej8p7GXnxmeA2/view?usp=drivesdk","Brijesh Kumar Gupta, बस्ती")</f>
        <v>Brijesh Kumar Gupta, बस्ती</v>
      </c>
    </row>
    <row r="838" spans="1:6" ht="14.25" x14ac:dyDescent="0.2">
      <c r="A838" s="6" t="s">
        <v>1142</v>
      </c>
      <c r="B838" s="6" t="s">
        <v>16</v>
      </c>
      <c r="C838" s="6" t="s">
        <v>1143</v>
      </c>
      <c r="D838" s="6" t="s">
        <v>920</v>
      </c>
      <c r="E838" s="6" t="s">
        <v>921</v>
      </c>
      <c r="F838" s="4" t="str">
        <f>HYPERLINK("https://drive.google.com/file/d/1XY_xBxVvnrxp3jAB8ovDlCKhlL6fSjtH/view?usp=drivesdk","Mohammad Iqubal, बस्ती")</f>
        <v>Mohammad Iqubal, बस्ती</v>
      </c>
    </row>
    <row r="839" spans="1:6" ht="14.25" x14ac:dyDescent="0.2">
      <c r="A839" s="6" t="s">
        <v>3016</v>
      </c>
      <c r="B839" s="6" t="s">
        <v>16</v>
      </c>
      <c r="C839" s="6" t="s">
        <v>3017</v>
      </c>
      <c r="D839" s="6" t="s">
        <v>3018</v>
      </c>
      <c r="E839" s="6" t="s">
        <v>921</v>
      </c>
      <c r="F839" s="4" t="str">
        <f>HYPERLINK("https://drive.google.com/file/d/1Ec2c6PkMiMUCoDzjQyw8D2u6LXCqZ7vi/view?usp=drivesdk","PRAMOD KUMAR CHAUDHARY, बस्ती")</f>
        <v>PRAMOD KUMAR CHAUDHARY, बस्ती</v>
      </c>
    </row>
    <row r="840" spans="1:6" ht="14.25" x14ac:dyDescent="0.2">
      <c r="A840" s="6" t="s">
        <v>1592</v>
      </c>
      <c r="B840" s="6" t="s">
        <v>16</v>
      </c>
      <c r="C840" s="6" t="s">
        <v>2739</v>
      </c>
      <c r="D840" s="6" t="s">
        <v>2740</v>
      </c>
      <c r="E840" s="6" t="s">
        <v>2741</v>
      </c>
      <c r="F840" s="4" t="str">
        <f>HYPERLINK("https://drive.google.com/file/d/1Y46A2-Es85pHjHpK0XRSP-bth_4-dgJt/view?usp=drivesdk","Rajkumar, बहराइच")</f>
        <v>Rajkumar, बहराइच</v>
      </c>
    </row>
    <row r="841" spans="1:6" ht="14.25" x14ac:dyDescent="0.2">
      <c r="A841" s="6" t="s">
        <v>74</v>
      </c>
      <c r="B841" s="6" t="s">
        <v>16</v>
      </c>
      <c r="C841" s="6" t="s">
        <v>75</v>
      </c>
      <c r="D841" s="6" t="s">
        <v>76</v>
      </c>
      <c r="E841" s="6" t="s">
        <v>77</v>
      </c>
      <c r="F841" s="4" t="str">
        <f>HYPERLINK("https://drive.google.com/file/d/1CospGcENBfGA67zM7qLzmWvoXrzEbDH1/view?usp=drivesdk","रीता गुप्ता, बाँदा")</f>
        <v>रीता गुप्ता, बाँदा</v>
      </c>
    </row>
    <row r="842" spans="1:6" ht="14.25" x14ac:dyDescent="0.2">
      <c r="A842" s="6" t="s">
        <v>88</v>
      </c>
      <c r="B842" s="6" t="s">
        <v>16</v>
      </c>
      <c r="C842" s="6" t="s">
        <v>89</v>
      </c>
      <c r="D842" s="6" t="s">
        <v>90</v>
      </c>
      <c r="E842" s="6" t="s">
        <v>77</v>
      </c>
      <c r="F842" s="4" t="str">
        <f>HYPERLINK("https://drive.google.com/file/d/187JQ_m_IxUga88ZIYIiyxwe86JnXutbR/view?usp=drivesdk","SUDHA SINGH RAJPUT, बाँदा")</f>
        <v>SUDHA SINGH RAJPUT, बाँदा</v>
      </c>
    </row>
    <row r="843" spans="1:6" ht="14.25" x14ac:dyDescent="0.2">
      <c r="A843" s="6" t="s">
        <v>91</v>
      </c>
      <c r="B843" s="6" t="s">
        <v>16</v>
      </c>
      <c r="C843" s="6" t="s">
        <v>92</v>
      </c>
      <c r="D843" s="6" t="s">
        <v>76</v>
      </c>
      <c r="E843" s="6" t="s">
        <v>77</v>
      </c>
      <c r="F843" s="4" t="str">
        <f>HYPERLINK("https://drive.google.com/file/d/1aqHTcd9butjxreAyaedIvxzV0XbVXVIb/view?usp=drivesdk","सुधा सिंह राजपूत, बाँदा")</f>
        <v>सुधा सिंह राजपूत, बाँदा</v>
      </c>
    </row>
    <row r="844" spans="1:6" ht="14.25" x14ac:dyDescent="0.2">
      <c r="A844" s="6" t="s">
        <v>349</v>
      </c>
      <c r="B844" s="6" t="s">
        <v>16</v>
      </c>
      <c r="C844" s="6" t="s">
        <v>350</v>
      </c>
      <c r="D844" s="6" t="s">
        <v>351</v>
      </c>
      <c r="E844" s="6" t="s">
        <v>77</v>
      </c>
      <c r="F844" s="4" t="str">
        <f>HYPERLINK("https://drive.google.com/file/d/16y9nhzuFOzmuLgXCGQfum4xHa2B5LoHs/view?usp=drivesdk","ANJU GUPTA, बाँदा")</f>
        <v>ANJU GUPTA, बाँदा</v>
      </c>
    </row>
    <row r="845" spans="1:6" ht="14.25" x14ac:dyDescent="0.2">
      <c r="A845" s="6" t="s">
        <v>706</v>
      </c>
      <c r="B845" s="6" t="s">
        <v>16</v>
      </c>
      <c r="C845" s="6" t="s">
        <v>707</v>
      </c>
      <c r="D845" s="6" t="s">
        <v>76</v>
      </c>
      <c r="E845" s="6" t="s">
        <v>77</v>
      </c>
      <c r="F845" s="4" t="str">
        <f>HYPERLINK("https://drive.google.com/file/d/1xngqFa1spUxW_V_U08rtxZY-Qiap9WCf/view?usp=drivesdk","पुष्पा वर्मा, बाँदा")</f>
        <v>पुष्पा वर्मा, बाँदा</v>
      </c>
    </row>
    <row r="846" spans="1:6" ht="14.25" x14ac:dyDescent="0.2">
      <c r="A846" s="6" t="s">
        <v>839</v>
      </c>
      <c r="B846" s="6" t="s">
        <v>16</v>
      </c>
      <c r="C846" s="6" t="s">
        <v>840</v>
      </c>
      <c r="D846" s="6" t="s">
        <v>841</v>
      </c>
      <c r="E846" s="6" t="s">
        <v>77</v>
      </c>
      <c r="F846" s="4" t="str">
        <f>HYPERLINK("https://drive.google.com/file/d/1UmtRZO2wbKkdac3kBO8_RtaoRC7mgbcX/view?usp=drivesdk","Anuradha Dwivedi, बाँदा")</f>
        <v>Anuradha Dwivedi, बाँदा</v>
      </c>
    </row>
    <row r="847" spans="1:6" ht="14.25" x14ac:dyDescent="0.2">
      <c r="A847" s="6" t="s">
        <v>586</v>
      </c>
      <c r="B847" s="6" t="s">
        <v>16</v>
      </c>
      <c r="C847" s="6" t="s">
        <v>1426</v>
      </c>
      <c r="D847" s="6" t="s">
        <v>1427</v>
      </c>
      <c r="E847" s="6" t="s">
        <v>77</v>
      </c>
      <c r="F847" s="4" t="str">
        <f>HYPERLINK("https://drive.google.com/file/d/1yYi-4tkMYV-GGnfnw2v7Dt5Xj59tqdvm/view?usp=drivesdk","Vinod Kumar Gupta, बाँदा")</f>
        <v>Vinod Kumar Gupta, बाँदा</v>
      </c>
    </row>
    <row r="848" spans="1:6" ht="14.25" x14ac:dyDescent="0.2">
      <c r="A848" s="6" t="s">
        <v>1587</v>
      </c>
      <c r="B848" s="6" t="s">
        <v>16</v>
      </c>
      <c r="C848" s="6" t="s">
        <v>707</v>
      </c>
      <c r="D848" s="6" t="s">
        <v>76</v>
      </c>
      <c r="E848" s="6" t="s">
        <v>77</v>
      </c>
      <c r="F848" s="4" t="str">
        <f>HYPERLINK("https://drive.google.com/file/d/1YqiVYKPWjmElNCq9BSn6Zc2xlx8cSPF1/view?usp=drivesdk","जयराम गुप्त, बाँदा")</f>
        <v>जयराम गुप्त, बाँदा</v>
      </c>
    </row>
    <row r="849" spans="1:6" ht="14.25" x14ac:dyDescent="0.2">
      <c r="A849" s="6" t="s">
        <v>1644</v>
      </c>
      <c r="B849" s="6" t="s">
        <v>16</v>
      </c>
      <c r="C849" s="6" t="s">
        <v>1645</v>
      </c>
      <c r="D849" s="6" t="s">
        <v>1646</v>
      </c>
      <c r="E849" s="6" t="s">
        <v>77</v>
      </c>
      <c r="F849" s="4" t="str">
        <f>HYPERLINK("https://drive.google.com/file/d/1Vi2sCOJbW0wcXM7u9rSej4Kvv7TDvD4H/view?usp=drivesdk","Sunita Agnihotri, बाँदा")</f>
        <v>Sunita Agnihotri, बाँदा</v>
      </c>
    </row>
    <row r="850" spans="1:6" ht="14.25" x14ac:dyDescent="0.2">
      <c r="A850" s="6" t="s">
        <v>1647</v>
      </c>
      <c r="B850" s="6" t="s">
        <v>16</v>
      </c>
      <c r="C850" s="6" t="s">
        <v>1648</v>
      </c>
      <c r="D850" s="6" t="s">
        <v>1649</v>
      </c>
      <c r="E850" s="6" t="s">
        <v>77</v>
      </c>
      <c r="F850" s="4" t="str">
        <f>HYPERLINK("https://drive.google.com/file/d/1ToQwGTpJHJso4fvxIwBKgB_8Y36Tnpui/view?usp=drivesdk","साधना निगम, बाँदा")</f>
        <v>साधना निगम, बाँदा</v>
      </c>
    </row>
    <row r="851" spans="1:6" ht="14.25" x14ac:dyDescent="0.2">
      <c r="A851" s="6" t="s">
        <v>1650</v>
      </c>
      <c r="B851" s="6" t="s">
        <v>16</v>
      </c>
      <c r="C851" s="6" t="s">
        <v>1651</v>
      </c>
      <c r="D851" s="6" t="s">
        <v>1649</v>
      </c>
      <c r="E851" s="6" t="s">
        <v>77</v>
      </c>
      <c r="F851" s="4" t="str">
        <f>HYPERLINK("https://drive.google.com/file/d/11AibIuUGgbJsWvxlN_spUypx2V_1htG6/view?usp=drivesdk","ज्योति विश्वकर्मा, बाँदा")</f>
        <v>ज्योति विश्वकर्मा, बाँदा</v>
      </c>
    </row>
    <row r="852" spans="1:6" ht="14.25" x14ac:dyDescent="0.2">
      <c r="A852" s="6" t="s">
        <v>1779</v>
      </c>
      <c r="B852" s="6" t="s">
        <v>16</v>
      </c>
      <c r="C852" s="6" t="s">
        <v>1780</v>
      </c>
      <c r="D852" s="6" t="s">
        <v>1781</v>
      </c>
      <c r="E852" s="6" t="s">
        <v>77</v>
      </c>
      <c r="F852" s="4" t="str">
        <f>HYPERLINK("https://drive.google.com/file/d/14iBwC2C77qDCzgfSZ1SXWiMZ-hIjVE7e/view?usp=drivesdk","सुगंधा अग्रवाल, बाँदा")</f>
        <v>सुगंधा अग्रवाल, बाँदा</v>
      </c>
    </row>
    <row r="853" spans="1:6" ht="14.25" x14ac:dyDescent="0.2">
      <c r="A853" s="6" t="s">
        <v>1782</v>
      </c>
      <c r="B853" s="6" t="s">
        <v>16</v>
      </c>
      <c r="C853" s="6" t="s">
        <v>1783</v>
      </c>
      <c r="D853" s="6" t="s">
        <v>1781</v>
      </c>
      <c r="E853" s="6" t="s">
        <v>77</v>
      </c>
      <c r="F853" s="4" t="str">
        <f>HYPERLINK("https://drive.google.com/file/d/1n5NTTUwSNpeLHTzEgK3fLyeOyYjkPpnw/view?usp=drivesdk","मनोरमा सिंह, बाँदा")</f>
        <v>मनोरमा सिंह, बाँदा</v>
      </c>
    </row>
    <row r="854" spans="1:6" ht="14.25" x14ac:dyDescent="0.2">
      <c r="A854" s="6" t="s">
        <v>1784</v>
      </c>
      <c r="B854" s="6" t="s">
        <v>16</v>
      </c>
      <c r="C854" s="6" t="s">
        <v>1783</v>
      </c>
      <c r="D854" s="6" t="s">
        <v>1781</v>
      </c>
      <c r="E854" s="6" t="s">
        <v>77</v>
      </c>
      <c r="F854" s="4" t="str">
        <f>HYPERLINK("https://drive.google.com/file/d/18d4lFy1mXWq-xUO3sCQJLbuy04istAOF/view?usp=drivesdk","शिवचंद्र तिवारी, बाँदा")</f>
        <v>शिवचंद्र तिवारी, बाँदा</v>
      </c>
    </row>
    <row r="855" spans="1:6" ht="14.25" x14ac:dyDescent="0.2">
      <c r="A855" s="6" t="s">
        <v>1785</v>
      </c>
      <c r="B855" s="6" t="s">
        <v>16</v>
      </c>
      <c r="C855" s="6" t="s">
        <v>1786</v>
      </c>
      <c r="D855" s="6" t="s">
        <v>76</v>
      </c>
      <c r="E855" s="6" t="s">
        <v>77</v>
      </c>
      <c r="F855" s="4" t="str">
        <f>HYPERLINK("https://drive.google.com/file/d/1CP-tWLR5_WPjhhWha0RzRC8PFJ5jB5gj/view?usp=drivesdk","नौरीन सआदत, बाँदा")</f>
        <v>नौरीन सआदत, बाँदा</v>
      </c>
    </row>
    <row r="856" spans="1:6" ht="14.25" x14ac:dyDescent="0.2">
      <c r="A856" s="6" t="s">
        <v>1787</v>
      </c>
      <c r="B856" s="6" t="s">
        <v>16</v>
      </c>
      <c r="C856" s="6" t="s">
        <v>1788</v>
      </c>
      <c r="D856" s="6" t="s">
        <v>90</v>
      </c>
      <c r="E856" s="6" t="s">
        <v>77</v>
      </c>
      <c r="F856" s="4" t="str">
        <f>HYPERLINK("https://drive.google.com/file/d/1kbklF6DiQDl17eTWvTHYWp4NdGxjjYp5/view?usp=drivesdk","NAMRATA SRIVASTAVA, बाँदा")</f>
        <v>NAMRATA SRIVASTAVA, बाँदा</v>
      </c>
    </row>
    <row r="857" spans="1:6" ht="14.25" x14ac:dyDescent="0.2">
      <c r="A857" s="6" t="s">
        <v>1884</v>
      </c>
      <c r="B857" s="6" t="s">
        <v>16</v>
      </c>
      <c r="C857" s="6" t="s">
        <v>1885</v>
      </c>
      <c r="D857" s="6" t="s">
        <v>1649</v>
      </c>
      <c r="E857" s="6" t="s">
        <v>77</v>
      </c>
      <c r="F857" s="4" t="str">
        <f>HYPERLINK("https://drive.google.com/file/d/1157mq7PfhaIQAVoLUHN8O2F-J1Au8ihj/view?usp=drivesdk","मीरा रविकुल, बाँदा")</f>
        <v>मीरा रविकुल, बाँदा</v>
      </c>
    </row>
    <row r="858" spans="1:6" ht="14.25" x14ac:dyDescent="0.2">
      <c r="A858" s="6" t="s">
        <v>1787</v>
      </c>
      <c r="B858" s="6" t="s">
        <v>16</v>
      </c>
      <c r="C858" s="6" t="s">
        <v>1788</v>
      </c>
      <c r="D858" s="6" t="s">
        <v>90</v>
      </c>
      <c r="E858" s="6" t="s">
        <v>77</v>
      </c>
      <c r="F858" s="4" t="str">
        <f>HYPERLINK("https://drive.google.com/file/d/17EKq0oYOE-mB0pc_kzndyMEZF3ZaR529/view?usp=drivesdk","NAMRATA SRIVASTAVA, बाँदा")</f>
        <v>NAMRATA SRIVASTAVA, बाँदा</v>
      </c>
    </row>
    <row r="859" spans="1:6" ht="14.25" x14ac:dyDescent="0.2">
      <c r="A859" s="6" t="s">
        <v>2069</v>
      </c>
      <c r="B859" s="6" t="s">
        <v>16</v>
      </c>
      <c r="C859" s="6" t="s">
        <v>2070</v>
      </c>
      <c r="D859" s="6" t="s">
        <v>2071</v>
      </c>
      <c r="E859" s="6" t="s">
        <v>77</v>
      </c>
      <c r="F859" s="4" t="str">
        <f>HYPERLINK("https://drive.google.com/file/d/1x1rd_y6ivx9C2svwDbcK50c_hDcy9P8_/view?usp=drivesdk","निकहत रशीद, बाँदा")</f>
        <v>निकहत रशीद, बाँदा</v>
      </c>
    </row>
    <row r="860" spans="1:6" ht="14.25" x14ac:dyDescent="0.2">
      <c r="A860" s="6" t="s">
        <v>2209</v>
      </c>
      <c r="B860" s="6" t="s">
        <v>16</v>
      </c>
      <c r="C860" s="6" t="s">
        <v>2210</v>
      </c>
      <c r="D860" s="6" t="s">
        <v>841</v>
      </c>
      <c r="E860" s="6" t="s">
        <v>77</v>
      </c>
      <c r="F860" s="4" t="str">
        <f>HYPERLINK("https://drive.google.com/file/d/1AqoKOIr3_6e-5NnKX4zI3bY9Odr6Rr-R/view?usp=drivesdk","Preeti kushwaha, बाँदा")</f>
        <v>Preeti kushwaha, बाँदा</v>
      </c>
    </row>
    <row r="861" spans="1:6" ht="14.25" x14ac:dyDescent="0.2">
      <c r="A861" s="6" t="s">
        <v>2262</v>
      </c>
      <c r="B861" s="6" t="s">
        <v>16</v>
      </c>
      <c r="C861" s="6" t="s">
        <v>2263</v>
      </c>
      <c r="D861" s="6" t="s">
        <v>841</v>
      </c>
      <c r="E861" s="6" t="s">
        <v>77</v>
      </c>
      <c r="F861" s="4" t="str">
        <f>HYPERLINK("https://drive.google.com/file/d/1fNOag_hDFHxdwPHjMXxDn1MLFeZ1u3ZP/view?usp=drivesdk","Priyanka Patel, बाँदा")</f>
        <v>Priyanka Patel, बाँदा</v>
      </c>
    </row>
    <row r="862" spans="1:6" ht="14.25" x14ac:dyDescent="0.2">
      <c r="A862" s="6" t="s">
        <v>2337</v>
      </c>
      <c r="B862" s="6" t="s">
        <v>16</v>
      </c>
      <c r="C862" s="6" t="s">
        <v>2338</v>
      </c>
      <c r="D862" s="6" t="s">
        <v>1427</v>
      </c>
      <c r="E862" s="6" t="s">
        <v>77</v>
      </c>
      <c r="F862" s="4" t="str">
        <f>HYPERLINK("https://drive.google.com/file/d/1_F4ZOZ3CqaUr-TYsr0DMRqv8W4xqm0mr/view?usp=drivesdk","Ram Krishna chaurasiya, बाँदा")</f>
        <v>Ram Krishna chaurasiya, बाँदा</v>
      </c>
    </row>
    <row r="863" spans="1:6" ht="14.25" x14ac:dyDescent="0.2">
      <c r="A863" s="6" t="s">
        <v>2339</v>
      </c>
      <c r="B863" s="6" t="s">
        <v>7</v>
      </c>
      <c r="C863" s="6" t="s">
        <v>2340</v>
      </c>
      <c r="D863" s="6" t="s">
        <v>2341</v>
      </c>
      <c r="E863" s="6" t="s">
        <v>77</v>
      </c>
      <c r="F863" s="4" t="str">
        <f>HYPERLINK("https://drive.google.com/file/d/1cnBeDMBG9YjIbP-JsbPnjXWUATIYPQ3I/view?usp=drivesdk","नवोदित चौरसिया, बाँदा")</f>
        <v>नवोदित चौरसिया, बाँदा</v>
      </c>
    </row>
    <row r="864" spans="1:6" ht="14.25" x14ac:dyDescent="0.2">
      <c r="A864" s="6" t="s">
        <v>2342</v>
      </c>
      <c r="B864" s="6" t="s">
        <v>7</v>
      </c>
      <c r="C864" s="6" t="s">
        <v>2343</v>
      </c>
      <c r="D864" s="6" t="s">
        <v>2341</v>
      </c>
      <c r="E864" s="6" t="s">
        <v>77</v>
      </c>
      <c r="F864" s="4" t="str">
        <f>HYPERLINK("https://drive.google.com/file/d/1gLRDIYPGbheNwhIG1JVRE3ggKmW_NT0p/view?usp=drivesdk","निवेदिता चौरसिया, बाँदा")</f>
        <v>निवेदिता चौरसिया, बाँदा</v>
      </c>
    </row>
    <row r="865" spans="1:6" ht="14.25" x14ac:dyDescent="0.2">
      <c r="A865" s="6" t="s">
        <v>2344</v>
      </c>
      <c r="B865" s="6" t="s">
        <v>140</v>
      </c>
      <c r="C865" s="6" t="s">
        <v>2345</v>
      </c>
      <c r="D865" s="6" t="s">
        <v>2341</v>
      </c>
      <c r="E865" s="6" t="s">
        <v>77</v>
      </c>
      <c r="F865" s="4" t="str">
        <f>HYPERLINK("https://drive.google.com/file/d/1Txrw9K6LDqgV-1i4zuky6Zf-1tPhd_f8/view?usp=drivesdk","राम सिया कुशवाहा, बाँदा")</f>
        <v>राम सिया कुशवाहा, बाँदा</v>
      </c>
    </row>
    <row r="866" spans="1:6" ht="14.25" x14ac:dyDescent="0.2">
      <c r="A866" s="6" t="s">
        <v>2371</v>
      </c>
      <c r="B866" s="6" t="s">
        <v>16</v>
      </c>
      <c r="C866" s="6" t="s">
        <v>2372</v>
      </c>
      <c r="D866" s="6" t="s">
        <v>1649</v>
      </c>
      <c r="E866" s="6" t="s">
        <v>77</v>
      </c>
      <c r="F866" s="4" t="str">
        <f>HYPERLINK("https://drive.google.com/file/d/1m81q3nrDCIlntDbYTQ3DlqbhRwRyVQ8n/view?usp=drivesdk","Rashmi Agrawal, बाँदा")</f>
        <v>Rashmi Agrawal, बाँदा</v>
      </c>
    </row>
    <row r="867" spans="1:6" ht="14.25" x14ac:dyDescent="0.2">
      <c r="A867" s="6" t="s">
        <v>74</v>
      </c>
      <c r="B867" s="6" t="s">
        <v>16</v>
      </c>
      <c r="C867" s="6" t="s">
        <v>75</v>
      </c>
      <c r="D867" s="6" t="s">
        <v>2444</v>
      </c>
      <c r="E867" s="6" t="s">
        <v>77</v>
      </c>
      <c r="F867" s="4" t="str">
        <f>HYPERLINK("https://drive.google.com/file/d/1xDhzKWZxOKWYbi6ZcM6R8XP6VRtsAdJE/view?usp=drivesdk","रीता गुप्ता, बाँदा")</f>
        <v>रीता गुप्ता, बाँदा</v>
      </c>
    </row>
    <row r="868" spans="1:6" ht="14.25" x14ac:dyDescent="0.2">
      <c r="A868" s="6" t="s">
        <v>2460</v>
      </c>
      <c r="B868" s="6" t="s">
        <v>16</v>
      </c>
      <c r="C868" s="6" t="s">
        <v>2461</v>
      </c>
      <c r="D868" s="6" t="s">
        <v>2462</v>
      </c>
      <c r="E868" s="6" t="s">
        <v>77</v>
      </c>
      <c r="F868" s="4" t="str">
        <f>HYPERLINK("https://drive.google.com/file/d/1xoKFlHjqJ6sJN79LYP7xbSgXesFk2G7M/view?usp=drivesdk","आकिब जावेद, बाँदा")</f>
        <v>आकिब जावेद, बाँदा</v>
      </c>
    </row>
    <row r="869" spans="1:6" ht="14.25" x14ac:dyDescent="0.2">
      <c r="A869" s="6" t="s">
        <v>1603</v>
      </c>
      <c r="B869" s="6" t="s">
        <v>16</v>
      </c>
      <c r="C869" s="6" t="s">
        <v>1604</v>
      </c>
      <c r="D869" s="6" t="s">
        <v>1605</v>
      </c>
      <c r="E869" s="6" t="s">
        <v>1605</v>
      </c>
      <c r="F869" s="4" t="str">
        <f>HYPERLINK("https://drive.google.com/file/d/1XYFNNkaPUKhS7XL1gHYerWNbV5fzbaC4/view?usp=drivesdk","जितेन्द्र कुमार, बागपत")</f>
        <v>जितेन्द्र कुमार, बागपत</v>
      </c>
    </row>
    <row r="870" spans="1:6" ht="14.25" x14ac:dyDescent="0.2">
      <c r="A870" s="6" t="s">
        <v>1606</v>
      </c>
      <c r="B870" s="6" t="s">
        <v>16</v>
      </c>
      <c r="C870" s="6" t="s">
        <v>1607</v>
      </c>
      <c r="D870" s="6" t="s">
        <v>1605</v>
      </c>
      <c r="E870" s="6" t="s">
        <v>1605</v>
      </c>
      <c r="F870" s="4" t="str">
        <f>HYPERLINK("https://drive.google.com/file/d/1JKw1mP9Y7Tn7f_ThlUOwfYWlzkyfqNTT/view?usp=drivesdk","राजवीर सिंह, बागपत")</f>
        <v>राजवीर सिंह, बागपत</v>
      </c>
    </row>
    <row r="871" spans="1:6" ht="14.25" x14ac:dyDescent="0.2">
      <c r="A871" s="6" t="s">
        <v>1608</v>
      </c>
      <c r="B871" s="6" t="s">
        <v>16</v>
      </c>
      <c r="C871" s="6" t="s">
        <v>1607</v>
      </c>
      <c r="D871" s="6" t="s">
        <v>1605</v>
      </c>
      <c r="E871" s="6" t="s">
        <v>1605</v>
      </c>
      <c r="F871" s="4" t="str">
        <f>HYPERLINK("https://drive.google.com/file/d/1e0sQTWdv4dVkbdYtPP92ZHVzkBV4MCgx/view?usp=drivesdk","अनुराग कौशिक, बागपत")</f>
        <v>अनुराग कौशिक, बागपत</v>
      </c>
    </row>
    <row r="872" spans="1:6" ht="14.25" x14ac:dyDescent="0.2">
      <c r="A872" s="6" t="s">
        <v>1609</v>
      </c>
      <c r="B872" s="6" t="s">
        <v>16</v>
      </c>
      <c r="C872" s="6" t="s">
        <v>1610</v>
      </c>
      <c r="D872" s="6" t="s">
        <v>1605</v>
      </c>
      <c r="E872" s="6" t="s">
        <v>1605</v>
      </c>
      <c r="F872" s="4" t="str">
        <f>HYPERLINK("https://drive.google.com/file/d/1-BILw3DKonT0FM4vZ2cO5tKtiGcRUVVT/view?usp=drivesdk","नीलम देवी, बागपत")</f>
        <v>नीलम देवी, बागपत</v>
      </c>
    </row>
    <row r="873" spans="1:6" ht="14.25" x14ac:dyDescent="0.2">
      <c r="A873" s="6" t="s">
        <v>1611</v>
      </c>
      <c r="B873" s="6" t="s">
        <v>16</v>
      </c>
      <c r="C873" s="6" t="s">
        <v>1612</v>
      </c>
      <c r="D873" s="6" t="s">
        <v>1613</v>
      </c>
      <c r="E873" s="6" t="s">
        <v>1605</v>
      </c>
      <c r="F873" s="4" t="str">
        <f>HYPERLINK("https://drive.google.com/file/d/1zgt0phevNHPeYWSJuv3In4EYVGa_d7xc/view?usp=drivesdk","Monika Rani, बागपत")</f>
        <v>Monika Rani, बागपत</v>
      </c>
    </row>
    <row r="874" spans="1:6" ht="14.25" x14ac:dyDescent="0.2">
      <c r="A874" s="6" t="s">
        <v>2150</v>
      </c>
      <c r="B874" s="6" t="s">
        <v>16</v>
      </c>
      <c r="C874" s="6" t="s">
        <v>2151</v>
      </c>
      <c r="D874" s="6" t="s">
        <v>2152</v>
      </c>
      <c r="E874" s="6" t="s">
        <v>2153</v>
      </c>
      <c r="F874" s="4" t="str">
        <f>HYPERLINK("https://drive.google.com/file/d/1Nyg9_IrMm0lYwq8aQI8lkDbYyP4N-hh8/view?usp=drivesdk","Pooja Pandey, बाराबंकी")</f>
        <v>Pooja Pandey, बाराबंकी</v>
      </c>
    </row>
    <row r="875" spans="1:6" ht="14.25" x14ac:dyDescent="0.2">
      <c r="A875" s="6" t="s">
        <v>2223</v>
      </c>
      <c r="B875" s="6" t="s">
        <v>16</v>
      </c>
      <c r="C875" s="6" t="s">
        <v>2224</v>
      </c>
      <c r="D875" s="6" t="s">
        <v>920</v>
      </c>
      <c r="E875" s="6" t="s">
        <v>2225</v>
      </c>
      <c r="F875" s="4" t="str">
        <f>HYPERLINK("https://drive.google.com/file/d/1ExOGIDX14m82mfp5GF0-qAFTKaboNCbg/view?usp=drivesdk","Prem Prakash Chaudhary, बिजनौर")</f>
        <v>Prem Prakash Chaudhary, बिजनौर</v>
      </c>
    </row>
    <row r="876" spans="1:6" ht="14.25" x14ac:dyDescent="0.2">
      <c r="A876" s="6" t="s">
        <v>2722</v>
      </c>
      <c r="B876" s="6" t="s">
        <v>7</v>
      </c>
      <c r="C876" s="6" t="s">
        <v>2723</v>
      </c>
      <c r="D876" s="6" t="s">
        <v>2724</v>
      </c>
      <c r="E876" s="6" t="s">
        <v>2225</v>
      </c>
      <c r="F876" s="4" t="str">
        <f>HYPERLINK("https://drive.google.com/file/d/1Dq65JpOXPz42x8Q1V7gL41YI4r4VR_Xm/view?usp=drivesdk","Taksh Changyaan, बिजनौर")</f>
        <v>Taksh Changyaan, बिजनौर</v>
      </c>
    </row>
    <row r="877" spans="1:6" ht="14.25" x14ac:dyDescent="0.2">
      <c r="A877" s="6" t="s">
        <v>2725</v>
      </c>
      <c r="B877" s="6" t="s">
        <v>7</v>
      </c>
      <c r="C877" s="6" t="s">
        <v>2726</v>
      </c>
      <c r="D877" s="6" t="s">
        <v>2727</v>
      </c>
      <c r="E877" s="6" t="s">
        <v>2225</v>
      </c>
      <c r="F877" s="4" t="str">
        <f>HYPERLINK("https://drive.google.com/file/d/1zMsNi2GKfSyPTzbyaQORqqpGQhlnOKuz/view?usp=drivesdk","Dhruv chahal, बिजनौर")</f>
        <v>Dhruv chahal, बिजनौर</v>
      </c>
    </row>
    <row r="878" spans="1:6" ht="14.25" x14ac:dyDescent="0.2">
      <c r="A878" s="6" t="s">
        <v>2728</v>
      </c>
      <c r="B878" s="6" t="s">
        <v>7</v>
      </c>
      <c r="C878" s="6" t="s">
        <v>2729</v>
      </c>
      <c r="D878" s="6" t="s">
        <v>2727</v>
      </c>
      <c r="E878" s="6" t="s">
        <v>2225</v>
      </c>
      <c r="F878" s="4" t="str">
        <f>HYPERLINK("https://drive.google.com/file/d/1gvCi_o2JiFvCqqiLY5Riql8a49PM37wB/view?usp=drivesdk","Kavyanjali Choudhary, बिजनौर")</f>
        <v>Kavyanjali Choudhary, बिजनौर</v>
      </c>
    </row>
    <row r="879" spans="1:6" ht="14.25" x14ac:dyDescent="0.2">
      <c r="A879" s="6" t="s">
        <v>2735</v>
      </c>
      <c r="B879" s="6" t="s">
        <v>281</v>
      </c>
      <c r="C879" s="6" t="s">
        <v>807</v>
      </c>
      <c r="D879" s="6" t="s">
        <v>2736</v>
      </c>
      <c r="E879" s="6" t="s">
        <v>2225</v>
      </c>
      <c r="F879" s="4" t="str">
        <f>HYPERLINK("https://drive.google.com/file/d/1vmdfLm9Ut-EZmObXJ4LM5y17iZ8iPBV8/view?usp=drivesdk","Apporva Chaudhary, बिजनौर")</f>
        <v>Apporva Chaudhary, बिजनौर</v>
      </c>
    </row>
    <row r="880" spans="1:6" ht="14.25" x14ac:dyDescent="0.2">
      <c r="A880" s="6" t="s">
        <v>2737</v>
      </c>
      <c r="B880" s="6" t="s">
        <v>7</v>
      </c>
      <c r="C880" s="6" t="s">
        <v>2738</v>
      </c>
      <c r="D880" s="6" t="s">
        <v>2736</v>
      </c>
      <c r="E880" s="6" t="s">
        <v>2225</v>
      </c>
      <c r="F880" s="4" t="str">
        <f>HYPERLINK("https://drive.google.com/file/d/1Zt2nAs1ejxSB4ASQQcnJbwEMAJU9v6sT/view?usp=drivesdk","Rudransh chaudhary, बिजनौर")</f>
        <v>Rudransh chaudhary, बिजनौर</v>
      </c>
    </row>
    <row r="881" spans="1:6" ht="14.25" x14ac:dyDescent="0.2">
      <c r="A881" s="6" t="s">
        <v>1154</v>
      </c>
      <c r="B881" s="6" t="s">
        <v>16</v>
      </c>
      <c r="C881" s="6" t="s">
        <v>1155</v>
      </c>
      <c r="D881" s="6" t="s">
        <v>1156</v>
      </c>
      <c r="E881" s="6" t="s">
        <v>1157</v>
      </c>
      <c r="F881" s="4" t="str">
        <f>HYPERLINK("https://drive.google.com/file/d/1wpr0tF5wwjCZKuy-Fd-JxrYC9wyDozQy/view?usp=drivesdk","Chintan Chaudhary, बुलन्दशहर")</f>
        <v>Chintan Chaudhary, बुलन्दशहर</v>
      </c>
    </row>
    <row r="882" spans="1:6" ht="14.25" x14ac:dyDescent="0.2">
      <c r="A882" s="6" t="s">
        <v>1293</v>
      </c>
      <c r="B882" s="6" t="s">
        <v>16</v>
      </c>
      <c r="C882" s="6" t="s">
        <v>1294</v>
      </c>
      <c r="D882" s="6" t="s">
        <v>1295</v>
      </c>
      <c r="E882" s="6" t="s">
        <v>1157</v>
      </c>
      <c r="F882" s="4" t="str">
        <f>HYPERLINK("https://drive.google.com/file/d/1mU40SzjSnEnWzFZr0UPC1oOrhgFL1IcW/view?usp=drivesdk","Dr. Preeti Chaudhary, बुलन्दशहर")</f>
        <v>Dr. Preeti Chaudhary, बुलन्दशहर</v>
      </c>
    </row>
    <row r="883" spans="1:6" ht="14.25" x14ac:dyDescent="0.2">
      <c r="A883" s="6" t="s">
        <v>1556</v>
      </c>
      <c r="B883" s="6" t="s">
        <v>16</v>
      </c>
      <c r="C883" s="6" t="s">
        <v>1557</v>
      </c>
      <c r="D883" s="6" t="s">
        <v>1558</v>
      </c>
      <c r="E883" s="6" t="s">
        <v>1157</v>
      </c>
      <c r="F883" s="4" t="str">
        <f>HYPERLINK("https://drive.google.com/file/d/1-Aw5DlENgFYsTcE6SeoeH4MH7Udmq-i_/view?usp=drivesdk","ZIA KHAN, बुलन्दशहर")</f>
        <v>ZIA KHAN, बुलन्दशहर</v>
      </c>
    </row>
    <row r="884" spans="1:6" ht="14.25" x14ac:dyDescent="0.2">
      <c r="A884" s="6" t="s">
        <v>1934</v>
      </c>
      <c r="B884" s="6" t="s">
        <v>16</v>
      </c>
      <c r="C884" s="6" t="s">
        <v>1935</v>
      </c>
      <c r="D884" s="6" t="s">
        <v>1936</v>
      </c>
      <c r="E884" s="6" t="s">
        <v>1157</v>
      </c>
      <c r="F884" s="4" t="str">
        <f>HYPERLINK("https://drive.google.com/file/d/1rfAQ3xiUbxCXLNCNi8MMc90kq2RLAfMR/view?usp=drivesdk","Naveen Rastogi, बुलन्दशहर")</f>
        <v>Naveen Rastogi, बुलन्दशहर</v>
      </c>
    </row>
    <row r="885" spans="1:6" ht="14.25" x14ac:dyDescent="0.2">
      <c r="A885" s="6" t="s">
        <v>1934</v>
      </c>
      <c r="B885" s="6" t="s">
        <v>16</v>
      </c>
      <c r="C885" s="6" t="s">
        <v>1937</v>
      </c>
      <c r="D885" s="6" t="s">
        <v>1936</v>
      </c>
      <c r="E885" s="6" t="s">
        <v>1157</v>
      </c>
      <c r="F885" s="4" t="str">
        <f>HYPERLINK("https://drive.google.com/file/d/1zhY2TfRj7AxqYPA3MAWGLxSBrFxl719L/view?usp=drivesdk","Naveen Rastogi, बुलन्दशहर")</f>
        <v>Naveen Rastogi, बुलन्दशहर</v>
      </c>
    </row>
    <row r="886" spans="1:6" ht="14.25" x14ac:dyDescent="0.2">
      <c r="A886" s="6" t="s">
        <v>2525</v>
      </c>
      <c r="B886" s="6" t="s">
        <v>16</v>
      </c>
      <c r="C886" s="6" t="s">
        <v>2526</v>
      </c>
      <c r="D886" s="6" t="s">
        <v>2527</v>
      </c>
      <c r="E886" s="6" t="s">
        <v>1157</v>
      </c>
      <c r="F886" s="4" t="str">
        <f>HYPERLINK("https://drive.google.com/file/d/1azMJCTZlFn443TWJR5UrGtyb4hh3nmGw/view?usp=drivesdk","Jogendra Pal Singh, बुलन्दशहर")</f>
        <v>Jogendra Pal Singh, बुलन्दशहर</v>
      </c>
    </row>
    <row r="887" spans="1:6" ht="14.25" x14ac:dyDescent="0.2">
      <c r="A887" s="6" t="s">
        <v>2525</v>
      </c>
      <c r="B887" s="6" t="s">
        <v>16</v>
      </c>
      <c r="C887" s="6" t="s">
        <v>2526</v>
      </c>
      <c r="D887" s="6" t="s">
        <v>2527</v>
      </c>
      <c r="E887" s="6" t="s">
        <v>1157</v>
      </c>
      <c r="F887" s="4" t="str">
        <f>HYPERLINK("https://drive.google.com/file/d/1D1Mdis34UL8393jApaCnjQDUy3A-28f_/view?usp=drivesdk","Jogendra Pal Singh, बुलन्दशहर")</f>
        <v>Jogendra Pal Singh, बुलन्दशहर</v>
      </c>
    </row>
    <row r="888" spans="1:6" ht="14.25" x14ac:dyDescent="0.2">
      <c r="A888" s="6" t="s">
        <v>2831</v>
      </c>
      <c r="B888" s="6" t="s">
        <v>16</v>
      </c>
      <c r="C888" s="6" t="s">
        <v>2832</v>
      </c>
      <c r="D888" s="6" t="s">
        <v>1936</v>
      </c>
      <c r="E888" s="6" t="s">
        <v>1157</v>
      </c>
      <c r="F888" s="4" t="str">
        <f>HYPERLINK("https://drive.google.com/file/d/1oMTWJWFWROESN3y4ArwQth1MBbJ9wQFP/view?usp=drivesdk","Shilpi Goyal, बुलन्दशहर")</f>
        <v>Shilpi Goyal, बुलन्दशहर</v>
      </c>
    </row>
    <row r="889" spans="1:6" ht="14.25" x14ac:dyDescent="0.2">
      <c r="A889" s="6" t="s">
        <v>2973</v>
      </c>
      <c r="B889" s="6" t="s">
        <v>16</v>
      </c>
      <c r="C889" s="6" t="s">
        <v>2974</v>
      </c>
      <c r="D889" s="6" t="s">
        <v>1936</v>
      </c>
      <c r="E889" s="6" t="s">
        <v>1157</v>
      </c>
      <c r="F889" s="4" t="str">
        <f>HYPERLINK("https://drive.google.com/file/d/1ZxhsGEVIoZJjAM917w9j_JcrOR5tRo7R/view?usp=drivesdk","Surbhi Singh, बुलन्दशहर")</f>
        <v>Surbhi Singh, बुलन्दशहर</v>
      </c>
    </row>
    <row r="890" spans="1:6" ht="14.25" x14ac:dyDescent="0.2">
      <c r="A890" s="6" t="s">
        <v>695</v>
      </c>
      <c r="B890" s="6" t="s">
        <v>16</v>
      </c>
      <c r="C890" s="6" t="s">
        <v>696</v>
      </c>
      <c r="D890" s="6" t="s">
        <v>697</v>
      </c>
      <c r="E890" s="6" t="s">
        <v>698</v>
      </c>
      <c r="F890" s="4" t="str">
        <f>HYPERLINK("https://drive.google.com/file/d/1y7fIoyqxXz1oZ0udeDGvDgifqU0AgH8p/view?usp=drivesdk","अंजली जायसवाल, भदोही")</f>
        <v>अंजली जायसवाल, भदोही</v>
      </c>
    </row>
    <row r="891" spans="1:6" ht="14.25" x14ac:dyDescent="0.2">
      <c r="A891" s="6" t="s">
        <v>908</v>
      </c>
      <c r="B891" s="6" t="s">
        <v>16</v>
      </c>
      <c r="C891" s="6" t="s">
        <v>909</v>
      </c>
      <c r="D891" s="6" t="s">
        <v>910</v>
      </c>
      <c r="E891" s="6" t="s">
        <v>698</v>
      </c>
      <c r="F891" s="4" t="str">
        <f>HYPERLINK("https://drive.google.com/file/d/1vPgCjygMfXOhtR7ibToGNAVZ63m-Q06x/view?usp=drivesdk","Arvind Kumar Pal, भदोही")</f>
        <v>Arvind Kumar Pal, भदोही</v>
      </c>
    </row>
    <row r="892" spans="1:6" ht="14.25" x14ac:dyDescent="0.2">
      <c r="A892" s="6" t="s">
        <v>1324</v>
      </c>
      <c r="B892" s="6" t="s">
        <v>16</v>
      </c>
      <c r="C892" s="6" t="s">
        <v>1325</v>
      </c>
      <c r="D892" s="6" t="s">
        <v>1326</v>
      </c>
      <c r="E892" s="6" t="s">
        <v>698</v>
      </c>
      <c r="F892" s="4" t="str">
        <f>HYPERLINK("https://drive.google.com/file/d/1X6iaQzz2wb35peLK42lymiEKsWM6tVQR/view?usp=drivesdk","सिद्धार्थ, भदोही")</f>
        <v>सिद्धार्थ, भदोही</v>
      </c>
    </row>
    <row r="893" spans="1:6" ht="14.25" x14ac:dyDescent="0.2">
      <c r="A893" s="6" t="s">
        <v>1623</v>
      </c>
      <c r="B893" s="6" t="s">
        <v>16</v>
      </c>
      <c r="C893" s="6" t="s">
        <v>1624</v>
      </c>
      <c r="D893" s="6" t="s">
        <v>697</v>
      </c>
      <c r="E893" s="6" t="s">
        <v>698</v>
      </c>
      <c r="F893" s="4" t="str">
        <f>HYPERLINK("https://drive.google.com/file/d/1K4YynoRq3mDpI0I1k_ufUyOJgvNiX8OE/view?usp=drivesdk","Dr. Ratna Gupta, भदोही")</f>
        <v>Dr. Ratna Gupta, भदोही</v>
      </c>
    </row>
    <row r="894" spans="1:6" ht="14.25" x14ac:dyDescent="0.2">
      <c r="A894" s="6" t="s">
        <v>1625</v>
      </c>
      <c r="B894" s="6" t="s">
        <v>16</v>
      </c>
      <c r="C894" s="6" t="s">
        <v>1626</v>
      </c>
      <c r="D894" s="6" t="s">
        <v>910</v>
      </c>
      <c r="E894" s="6" t="s">
        <v>698</v>
      </c>
      <c r="F894" s="4" t="str">
        <f>HYPERLINK("https://drive.google.com/file/d/14zY2oH0T_o2L8tMU6_pRJhsHAxl3hHTV/view?usp=drivesdk","Phoolwanti Bind, भदोही")</f>
        <v>Phoolwanti Bind, भदोही</v>
      </c>
    </row>
    <row r="895" spans="1:6" ht="14.25" x14ac:dyDescent="0.2">
      <c r="A895" s="6" t="s">
        <v>1627</v>
      </c>
      <c r="B895" s="6" t="s">
        <v>16</v>
      </c>
      <c r="C895" s="6" t="s">
        <v>1628</v>
      </c>
      <c r="D895" s="6" t="s">
        <v>697</v>
      </c>
      <c r="E895" s="6" t="s">
        <v>698</v>
      </c>
      <c r="F895" s="4" t="str">
        <f>HYPERLINK("https://drive.google.com/file/d/1QGjQx0pJttc--Od7h1_GaH7hezkWrP0N/view?usp=drivesdk","सविता यादव, भदोही")</f>
        <v>सविता यादव, भदोही</v>
      </c>
    </row>
    <row r="896" spans="1:6" ht="14.25" x14ac:dyDescent="0.2">
      <c r="A896" s="6" t="s">
        <v>1629</v>
      </c>
      <c r="B896" s="6" t="s">
        <v>16</v>
      </c>
      <c r="C896" s="6" t="s">
        <v>1628</v>
      </c>
      <c r="D896" s="6" t="s">
        <v>697</v>
      </c>
      <c r="E896" s="6" t="s">
        <v>698</v>
      </c>
      <c r="F896" s="4" t="str">
        <f>HYPERLINK("https://drive.google.com/file/d/1s1AfvUXT_HhBpejL9kJEG4tmeSyFW13u/view?usp=drivesdk","रश्मि कुमारी, भदोही")</f>
        <v>रश्मि कुमारी, भदोही</v>
      </c>
    </row>
    <row r="897" spans="1:6" ht="14.25" x14ac:dyDescent="0.2">
      <c r="A897" s="6" t="s">
        <v>1630</v>
      </c>
      <c r="B897" s="6" t="s">
        <v>16</v>
      </c>
      <c r="C897" s="6" t="s">
        <v>1631</v>
      </c>
      <c r="D897" s="6" t="s">
        <v>1632</v>
      </c>
      <c r="E897" s="6" t="s">
        <v>698</v>
      </c>
      <c r="F897" s="4" t="str">
        <f>HYPERLINK("https://drive.google.com/file/d/1iiIAu4p6DJcEcDXD28hA9NLMgzvNu-1q/view?usp=drivesdk","INDRESH KUMAR(AT), भदोही")</f>
        <v>INDRESH KUMAR(AT), भदोही</v>
      </c>
    </row>
    <row r="898" spans="1:6" ht="14.25" x14ac:dyDescent="0.2">
      <c r="A898" s="6" t="s">
        <v>1633</v>
      </c>
      <c r="B898" s="6" t="s">
        <v>16</v>
      </c>
      <c r="C898" s="6" t="s">
        <v>1634</v>
      </c>
      <c r="D898" s="6" t="s">
        <v>1635</v>
      </c>
      <c r="E898" s="6" t="s">
        <v>698</v>
      </c>
      <c r="F898" s="4" t="str">
        <f>HYPERLINK("https://drive.google.com/file/d/1G7hI_ipWQvkm3gvKtBxRWmEZ5_60U3fW/view?usp=drivesdk","Devesh Kumar Baranwal, भदोही")</f>
        <v>Devesh Kumar Baranwal, भदोही</v>
      </c>
    </row>
    <row r="899" spans="1:6" ht="14.25" x14ac:dyDescent="0.2">
      <c r="A899" s="6" t="s">
        <v>205</v>
      </c>
      <c r="B899" s="6" t="s">
        <v>16</v>
      </c>
      <c r="C899" s="6" t="s">
        <v>1636</v>
      </c>
      <c r="D899" s="6" t="s">
        <v>1637</v>
      </c>
      <c r="E899" s="6" t="s">
        <v>698</v>
      </c>
      <c r="F899" s="4" t="str">
        <f>HYPERLINK("https://drive.google.com/file/d/1axXY5WeYQs-00iZht95SPdx_XRaQe_1_/view?usp=drivesdk","सुनीता देवी, भदोही")</f>
        <v>सुनीता देवी, भदोही</v>
      </c>
    </row>
    <row r="900" spans="1:6" ht="14.25" x14ac:dyDescent="0.2">
      <c r="A900" s="6" t="s">
        <v>1638</v>
      </c>
      <c r="B900" s="6" t="s">
        <v>16</v>
      </c>
      <c r="C900" s="6" t="s">
        <v>1636</v>
      </c>
      <c r="D900" s="6" t="s">
        <v>1637</v>
      </c>
      <c r="E900" s="6" t="s">
        <v>698</v>
      </c>
      <c r="F900" s="4" t="str">
        <f>HYPERLINK("https://drive.google.com/file/d/1h1__53by4fcsmmoPbj5yYQoRNXARyODA/view?usp=drivesdk","साधना देवी, भदोही")</f>
        <v>साधना देवी, भदोही</v>
      </c>
    </row>
    <row r="901" spans="1:6" ht="14.25" x14ac:dyDescent="0.2">
      <c r="A901" s="6" t="s">
        <v>1639</v>
      </c>
      <c r="B901" s="6" t="s">
        <v>16</v>
      </c>
      <c r="C901" s="6" t="s">
        <v>1636</v>
      </c>
      <c r="D901" s="6" t="s">
        <v>1637</v>
      </c>
      <c r="E901" s="6" t="s">
        <v>698</v>
      </c>
      <c r="F901" s="4" t="str">
        <f>HYPERLINK("https://drive.google.com/file/d/1Entc82bJmD0FO9rfGsFfCUQFBV_QwqJa/view?usp=drivesdk","विजय शंकर तिवारी, भदोही")</f>
        <v>विजय शंकर तिवारी, भदोही</v>
      </c>
    </row>
    <row r="902" spans="1:6" ht="14.25" x14ac:dyDescent="0.2">
      <c r="A902" s="6" t="s">
        <v>1640</v>
      </c>
      <c r="B902" s="6" t="s">
        <v>16</v>
      </c>
      <c r="C902" s="6" t="s">
        <v>1641</v>
      </c>
      <c r="D902" s="6" t="s">
        <v>1637</v>
      </c>
      <c r="E902" s="6" t="s">
        <v>698</v>
      </c>
      <c r="F902" s="4" t="str">
        <f>HYPERLINK("https://drive.google.com/file/d/1kiuiC4wDX7D7d9FTa210_-JJiMfvKiPu/view?usp=drivesdk","प्रेमचंद, भदोही")</f>
        <v>प्रेमचंद, भदोही</v>
      </c>
    </row>
    <row r="903" spans="1:6" ht="14.25" x14ac:dyDescent="0.2">
      <c r="A903" s="6" t="s">
        <v>2376</v>
      </c>
      <c r="B903" s="6" t="s">
        <v>16</v>
      </c>
      <c r="C903" s="6" t="s">
        <v>2377</v>
      </c>
      <c r="D903" s="6" t="s">
        <v>1637</v>
      </c>
      <c r="E903" s="6" t="s">
        <v>698</v>
      </c>
      <c r="F903" s="4" t="str">
        <f>HYPERLINK("https://drive.google.com/file/d/17dwOdrMCyztXKt69YyDaEe9mm9gj7WNK/view?usp=drivesdk","रविन्द्र कुमार पटेल, भदोही")</f>
        <v>रविन्द्र कुमार पटेल, भदोही</v>
      </c>
    </row>
    <row r="904" spans="1:6" ht="14.25" x14ac:dyDescent="0.2">
      <c r="A904" s="6" t="s">
        <v>2378</v>
      </c>
      <c r="B904" s="6" t="s">
        <v>16</v>
      </c>
      <c r="C904" s="6" t="s">
        <v>2379</v>
      </c>
      <c r="D904" s="6" t="s">
        <v>2380</v>
      </c>
      <c r="E904" s="6" t="s">
        <v>698</v>
      </c>
      <c r="F904" s="4" t="str">
        <f>HYPERLINK("https://drive.google.com/file/d/1HpudgxRpa8L3pr8Vex30yEXJP6uKslpo/view?usp=drivesdk","RAVINDRA BACHCHAN, भदोही")</f>
        <v>RAVINDRA BACHCHAN, भदोही</v>
      </c>
    </row>
    <row r="905" spans="1:6" ht="14.25" x14ac:dyDescent="0.2">
      <c r="A905" s="6" t="s">
        <v>2381</v>
      </c>
      <c r="B905" s="6" t="s">
        <v>16</v>
      </c>
      <c r="C905" s="6" t="s">
        <v>2382</v>
      </c>
      <c r="D905" s="6" t="s">
        <v>2383</v>
      </c>
      <c r="E905" s="6" t="s">
        <v>698</v>
      </c>
      <c r="F905" s="4" t="str">
        <f>HYPERLINK("https://drive.google.com/file/d/1nlGFHmO2ODRotYhPuKxlbxkH-VxEmj2H/view?usp=drivesdk","Anil Kumar Mahto, भदोही")</f>
        <v>Anil Kumar Mahto, भदोही</v>
      </c>
    </row>
    <row r="906" spans="1:6" ht="14.25" x14ac:dyDescent="0.2">
      <c r="A906" s="6" t="s">
        <v>2433</v>
      </c>
      <c r="B906" s="6" t="s">
        <v>16</v>
      </c>
      <c r="C906" s="6" t="s">
        <v>2434</v>
      </c>
      <c r="D906" s="6" t="s">
        <v>910</v>
      </c>
      <c r="E906" s="6" t="s">
        <v>698</v>
      </c>
      <c r="F906" s="4" t="str">
        <f>HYPERLINK("https://drive.google.com/file/d/1LIezWRO_rZHF2WyeP11RaziOZ92EIlWu/view?usp=drivesdk","Rekha rani, भदोही")</f>
        <v>Rekha rani, भदोही</v>
      </c>
    </row>
    <row r="907" spans="1:6" ht="14.25" x14ac:dyDescent="0.2">
      <c r="A907" s="6" t="s">
        <v>156</v>
      </c>
      <c r="B907" s="6" t="s">
        <v>7</v>
      </c>
      <c r="C907" s="6" t="s">
        <v>157</v>
      </c>
      <c r="D907" s="6" t="s">
        <v>158</v>
      </c>
      <c r="E907" s="6" t="s">
        <v>159</v>
      </c>
      <c r="F907" s="4" t="str">
        <f>HYPERLINK("https://drive.google.com/file/d/1-cUvQ9t-cHy6Z5CP1kOnPzZn35GHpYli/view?usp=drivesdk","अंकित यादव, मऊ")</f>
        <v>अंकित यादव, मऊ</v>
      </c>
    </row>
    <row r="908" spans="1:6" ht="14.25" x14ac:dyDescent="0.2">
      <c r="A908" s="6" t="s">
        <v>863</v>
      </c>
      <c r="B908" s="6" t="s">
        <v>16</v>
      </c>
      <c r="C908" s="6" t="s">
        <v>864</v>
      </c>
      <c r="D908" s="6" t="s">
        <v>865</v>
      </c>
      <c r="E908" s="6" t="s">
        <v>159</v>
      </c>
      <c r="F908" s="4" t="str">
        <f>HYPERLINK("https://drive.google.com/file/d/1DwWQrlnvgJyu-r0eKrnwGO2k8W7zEZfY/view?usp=drivesdk","Archana upadhyay, मऊ")</f>
        <v>Archana upadhyay, मऊ</v>
      </c>
    </row>
    <row r="909" spans="1:6" ht="14.25" x14ac:dyDescent="0.2">
      <c r="A909" s="6" t="s">
        <v>1409</v>
      </c>
      <c r="B909" s="6" t="s">
        <v>16</v>
      </c>
      <c r="C909" s="6" t="s">
        <v>1410</v>
      </c>
      <c r="D909" s="6" t="s">
        <v>158</v>
      </c>
      <c r="E909" s="6" t="s">
        <v>159</v>
      </c>
      <c r="F909" s="4" t="str">
        <f>HYPERLINK("https://drive.google.com/file/d/1URsm0vfA4aQblhLs3h2npyeMvq3ZCYZr/view?usp=drivesdk","अखिलेश कुमार, मऊ")</f>
        <v>अखिलेश कुमार, मऊ</v>
      </c>
    </row>
    <row r="910" spans="1:6" ht="14.25" x14ac:dyDescent="0.2">
      <c r="A910" s="6" t="s">
        <v>1411</v>
      </c>
      <c r="B910" s="6" t="s">
        <v>16</v>
      </c>
      <c r="C910" s="6" t="s">
        <v>1410</v>
      </c>
      <c r="D910" s="6" t="s">
        <v>158</v>
      </c>
      <c r="E910" s="6" t="s">
        <v>159</v>
      </c>
      <c r="F910" s="4" t="str">
        <f>HYPERLINK("https://drive.google.com/file/d/1oj1kTcoZossOxq59V8OKmjxt-cS_OTas/view?usp=drivesdk","मुराली राम, मऊ")</f>
        <v>मुराली राम, मऊ</v>
      </c>
    </row>
    <row r="911" spans="1:6" ht="14.25" x14ac:dyDescent="0.2">
      <c r="A911" s="6" t="s">
        <v>1412</v>
      </c>
      <c r="B911" s="6" t="s">
        <v>16</v>
      </c>
      <c r="C911" s="6" t="s">
        <v>1413</v>
      </c>
      <c r="D911" s="6" t="s">
        <v>158</v>
      </c>
      <c r="E911" s="6" t="s">
        <v>159</v>
      </c>
      <c r="F911" s="4" t="str">
        <f>HYPERLINK("https://drive.google.com/file/d/1vacumGoJCuERtr0lWMybSFMwA0FYN06_/view?usp=drivesdk","राजेन्द्र, मऊ")</f>
        <v>राजेन्द्र, मऊ</v>
      </c>
    </row>
    <row r="912" spans="1:6" ht="14.25" x14ac:dyDescent="0.2">
      <c r="A912" s="6" t="s">
        <v>1414</v>
      </c>
      <c r="B912" s="6" t="s">
        <v>16</v>
      </c>
      <c r="C912" s="6" t="s">
        <v>1410</v>
      </c>
      <c r="D912" s="6" t="s">
        <v>158</v>
      </c>
      <c r="E912" s="6" t="s">
        <v>159</v>
      </c>
      <c r="F912" s="4" t="str">
        <f>HYPERLINK("https://drive.google.com/file/d/19UB6SjbhSWaoA42OlvBhjCWfLM4gtpij/view?usp=drivesdk","महेश कुमार निषाद, मऊ")</f>
        <v>महेश कुमार निषाद, मऊ</v>
      </c>
    </row>
    <row r="913" spans="1:6" ht="14.25" x14ac:dyDescent="0.2">
      <c r="A913" s="6" t="s">
        <v>1415</v>
      </c>
      <c r="B913" s="6" t="s">
        <v>16</v>
      </c>
      <c r="C913" s="6" t="s">
        <v>1413</v>
      </c>
      <c r="D913" s="6" t="s">
        <v>158</v>
      </c>
      <c r="E913" s="6" t="s">
        <v>159</v>
      </c>
      <c r="F913" s="4" t="str">
        <f>HYPERLINK("https://drive.google.com/file/d/17SWP7HZOZJL7HdmtdVBrwnQP7RrbhFu4/view?usp=drivesdk","सुभावाती देवी, मऊ")</f>
        <v>सुभावाती देवी, मऊ</v>
      </c>
    </row>
    <row r="914" spans="1:6" ht="14.25" x14ac:dyDescent="0.2">
      <c r="A914" s="6" t="s">
        <v>1416</v>
      </c>
      <c r="B914" s="6" t="s">
        <v>16</v>
      </c>
      <c r="C914" s="6" t="s">
        <v>1413</v>
      </c>
      <c r="D914" s="6" t="s">
        <v>158</v>
      </c>
      <c r="E914" s="6" t="s">
        <v>159</v>
      </c>
      <c r="F914" s="4" t="str">
        <f>HYPERLINK("https://drive.google.com/file/d/1itxt6f6DbeBPHHR5eTFGHOp7G45BYZv1/view?usp=drivesdk","सामोली देवी, मऊ")</f>
        <v>सामोली देवी, मऊ</v>
      </c>
    </row>
    <row r="915" spans="1:6" ht="14.25" x14ac:dyDescent="0.2">
      <c r="A915" s="6" t="s">
        <v>1417</v>
      </c>
      <c r="B915" s="6" t="s">
        <v>125</v>
      </c>
      <c r="C915" s="6" t="s">
        <v>1418</v>
      </c>
      <c r="D915" s="6" t="s">
        <v>158</v>
      </c>
      <c r="E915" s="6" t="s">
        <v>159</v>
      </c>
      <c r="F915" s="4" t="str">
        <f>HYPERLINK("https://drive.google.com/file/d/1ljWdGC1AR0SIPwxFcpnMiyT0sYuVekHj/view?usp=drivesdk","उमेश कुमार, मऊ")</f>
        <v>उमेश कुमार, मऊ</v>
      </c>
    </row>
    <row r="916" spans="1:6" ht="14.25" x14ac:dyDescent="0.2">
      <c r="A916" s="6" t="s">
        <v>1419</v>
      </c>
      <c r="B916" s="6" t="s">
        <v>7</v>
      </c>
      <c r="C916" s="6" t="s">
        <v>1420</v>
      </c>
      <c r="D916" s="6" t="s">
        <v>158</v>
      </c>
      <c r="E916" s="6" t="s">
        <v>159</v>
      </c>
      <c r="F916" s="4" t="str">
        <f>HYPERLINK("https://drive.google.com/file/d/10W6omxbZ27vq5Koq93CmJnfbGeMmsNtW/view?usp=drivesdk","जगदम्बा शर्मा, मऊ")</f>
        <v>जगदम्बा शर्मा, मऊ</v>
      </c>
    </row>
    <row r="917" spans="1:6" ht="14.25" x14ac:dyDescent="0.2">
      <c r="A917" s="6" t="s">
        <v>156</v>
      </c>
      <c r="B917" s="6" t="s">
        <v>7</v>
      </c>
      <c r="C917" s="6" t="s">
        <v>1413</v>
      </c>
      <c r="D917" s="6" t="s">
        <v>158</v>
      </c>
      <c r="E917" s="6" t="s">
        <v>159</v>
      </c>
      <c r="F917" s="4" t="str">
        <f>HYPERLINK("https://drive.google.com/file/d/1GUOo5n7uxIeYFuMWxa63KoLIxRpNsW6r/view?usp=drivesdk","अंकित यादव, मऊ")</f>
        <v>अंकित यादव, मऊ</v>
      </c>
    </row>
    <row r="918" spans="1:6" ht="14.25" x14ac:dyDescent="0.2">
      <c r="A918" s="6" t="s">
        <v>1421</v>
      </c>
      <c r="B918" s="6" t="s">
        <v>7</v>
      </c>
      <c r="C918" s="6" t="s">
        <v>1413</v>
      </c>
      <c r="D918" s="6" t="s">
        <v>158</v>
      </c>
      <c r="E918" s="6" t="s">
        <v>159</v>
      </c>
      <c r="F918" s="4" t="str">
        <f>HYPERLINK("https://drive.google.com/file/d/1wHtA-RGt0zgHlz2V0Bypy0X9YMmz-lxY/view?usp=drivesdk","विशाल राजभर, मऊ")</f>
        <v>विशाल राजभर, मऊ</v>
      </c>
    </row>
    <row r="919" spans="1:6" ht="14.25" x14ac:dyDescent="0.2">
      <c r="A919" s="6" t="s">
        <v>1422</v>
      </c>
      <c r="B919" s="6" t="s">
        <v>7</v>
      </c>
      <c r="C919" s="6" t="s">
        <v>1413</v>
      </c>
      <c r="D919" s="6" t="s">
        <v>158</v>
      </c>
      <c r="E919" s="6" t="s">
        <v>159</v>
      </c>
      <c r="F919" s="4" t="str">
        <f>HYPERLINK("https://drive.google.com/file/d/1O7QsIq1yFDeXPB-i5s_vyj6qDX4MI0cy/view?usp=drivesdk","रोशनलाल राजभर, मऊ")</f>
        <v>रोशनलाल राजभर, मऊ</v>
      </c>
    </row>
    <row r="920" spans="1:6" ht="14.25" x14ac:dyDescent="0.2">
      <c r="A920" s="6" t="s">
        <v>1423</v>
      </c>
      <c r="B920" s="6" t="s">
        <v>7</v>
      </c>
      <c r="C920" s="6" t="s">
        <v>1413</v>
      </c>
      <c r="D920" s="6" t="s">
        <v>158</v>
      </c>
      <c r="E920" s="6" t="s">
        <v>159</v>
      </c>
      <c r="F920" s="4" t="str">
        <f>HYPERLINK("https://drive.google.com/file/d/1RJrPRDG49wHjzKNEbH7ZluEicY2WSiK2/view?usp=drivesdk","सन्नी राजभर, मऊ")</f>
        <v>सन्नी राजभर, मऊ</v>
      </c>
    </row>
    <row r="921" spans="1:6" ht="14.25" x14ac:dyDescent="0.2">
      <c r="A921" s="6" t="s">
        <v>1424</v>
      </c>
      <c r="B921" s="6" t="s">
        <v>7</v>
      </c>
      <c r="C921" s="6" t="s">
        <v>1413</v>
      </c>
      <c r="D921" s="6" t="s">
        <v>158</v>
      </c>
      <c r="E921" s="6" t="s">
        <v>159</v>
      </c>
      <c r="F921" s="4" t="str">
        <f>HYPERLINK("https://drive.google.com/file/d/1_5INDWxrcnWGwtKy7DxewbvXhpujAcPm/view?usp=drivesdk","प्रिंस गोंड, मऊ")</f>
        <v>प्रिंस गोंड, मऊ</v>
      </c>
    </row>
    <row r="922" spans="1:6" ht="14.25" x14ac:dyDescent="0.2">
      <c r="A922" s="6" t="s">
        <v>1584</v>
      </c>
      <c r="B922" s="6" t="s">
        <v>140</v>
      </c>
      <c r="C922" s="6" t="s">
        <v>1585</v>
      </c>
      <c r="D922" s="6" t="s">
        <v>865</v>
      </c>
      <c r="E922" s="6" t="s">
        <v>159</v>
      </c>
      <c r="F922" s="4" t="str">
        <f>HYPERLINK("https://drive.google.com/file/d/1dpuo13ru9nD30W2-vORkJ8wO1V7oOORU/view?usp=drivesdk","Jagdamba sharma, मऊ")</f>
        <v>Jagdamba sharma, मऊ</v>
      </c>
    </row>
    <row r="923" spans="1:6" ht="14.25" x14ac:dyDescent="0.2">
      <c r="A923" s="6" t="s">
        <v>1584</v>
      </c>
      <c r="B923" s="6" t="s">
        <v>7</v>
      </c>
      <c r="C923" s="6" t="s">
        <v>1586</v>
      </c>
      <c r="D923" s="6" t="s">
        <v>865</v>
      </c>
      <c r="E923" s="6" t="s">
        <v>159</v>
      </c>
      <c r="F923" s="4" t="str">
        <f>HYPERLINK("https://drive.google.com/file/d/1a5RaAszCiN1oCzHuS1sr0GAvxI6iG1L1/view?usp=drivesdk","Jagdamba sharma, मऊ")</f>
        <v>Jagdamba sharma, मऊ</v>
      </c>
    </row>
    <row r="924" spans="1:6" ht="14.25" x14ac:dyDescent="0.2">
      <c r="A924" s="6" t="s">
        <v>2765</v>
      </c>
      <c r="B924" s="6" t="s">
        <v>16</v>
      </c>
      <c r="C924" s="6" t="s">
        <v>2766</v>
      </c>
      <c r="D924" s="6" t="s">
        <v>2767</v>
      </c>
      <c r="E924" s="6" t="s">
        <v>159</v>
      </c>
      <c r="F924" s="4" t="str">
        <f>HYPERLINK("https://drive.google.com/file/d/1RfRnOY4Zg0SBES5_UByk34ikSKuwui2I/view?usp=drivesdk","सतीश कुमार सिंह, मऊ")</f>
        <v>सतीश कुमार सिंह, मऊ</v>
      </c>
    </row>
    <row r="925" spans="1:6" ht="14.25" x14ac:dyDescent="0.2">
      <c r="A925" s="6" t="s">
        <v>290</v>
      </c>
      <c r="B925" s="6" t="s">
        <v>16</v>
      </c>
      <c r="C925" s="6" t="s">
        <v>291</v>
      </c>
      <c r="D925" s="6" t="s">
        <v>292</v>
      </c>
      <c r="E925" s="6" t="s">
        <v>293</v>
      </c>
      <c r="F925" s="4" t="str">
        <f>HYPERLINK("https://drive.google.com/file/d/1VbZ5O7y_7rjOUQ7E0RdQ6fGprCqGjFok/view?usp=drivesdk","Krishan Kant, मथुरा")</f>
        <v>Krishan Kant, मथुरा</v>
      </c>
    </row>
    <row r="926" spans="1:6" ht="14.25" x14ac:dyDescent="0.2">
      <c r="A926" s="6" t="s">
        <v>386</v>
      </c>
      <c r="B926" s="6" t="s">
        <v>16</v>
      </c>
      <c r="C926" s="6" t="s">
        <v>387</v>
      </c>
      <c r="D926" s="6" t="s">
        <v>293</v>
      </c>
      <c r="E926" s="6" t="s">
        <v>293</v>
      </c>
      <c r="F926" s="4" t="str">
        <f>HYPERLINK("https://drive.google.com/file/d/1MQmBzz6MFIUq_OFl_MPm27LNjdZGkKZv/view?usp=drivesdk","सुनीता गुप्ता, मथुरा")</f>
        <v>सुनीता गुप्ता, मथुरा</v>
      </c>
    </row>
    <row r="927" spans="1:6" ht="14.25" x14ac:dyDescent="0.2">
      <c r="A927" s="6" t="s">
        <v>404</v>
      </c>
      <c r="B927" s="6" t="s">
        <v>16</v>
      </c>
      <c r="C927" s="6" t="s">
        <v>405</v>
      </c>
      <c r="D927" s="6" t="s">
        <v>406</v>
      </c>
      <c r="E927" s="6" t="s">
        <v>293</v>
      </c>
      <c r="F927" s="4" t="str">
        <f>HYPERLINK("https://drive.google.com/file/d/1p61LowRo1IyHUBRr96SVwQXGTWlf4okV/view?usp=drivesdk","Chandra Mohan Sharma, मथुरा")</f>
        <v>Chandra Mohan Sharma, मथुरा</v>
      </c>
    </row>
    <row r="928" spans="1:6" ht="14.25" x14ac:dyDescent="0.2">
      <c r="A928" s="6" t="s">
        <v>470</v>
      </c>
      <c r="B928" s="6" t="s">
        <v>16</v>
      </c>
      <c r="C928" s="6" t="s">
        <v>471</v>
      </c>
      <c r="D928" s="6" t="s">
        <v>472</v>
      </c>
      <c r="E928" s="6" t="s">
        <v>293</v>
      </c>
      <c r="F928" s="4" t="str">
        <f>HYPERLINK("https://drive.google.com/file/d/1AvlHXeOkLSda3UPbH8-fhvXurk5ndkB9/view?usp=drivesdk","Sumit Dahiya, मथुरा")</f>
        <v>Sumit Dahiya, मथुरा</v>
      </c>
    </row>
    <row r="929" spans="1:6" ht="14.25" x14ac:dyDescent="0.2">
      <c r="A929" s="6" t="s">
        <v>1550</v>
      </c>
      <c r="B929" s="6" t="s">
        <v>16</v>
      </c>
      <c r="C929" s="6" t="s">
        <v>1551</v>
      </c>
      <c r="D929" s="6" t="s">
        <v>1552</v>
      </c>
      <c r="E929" s="6" t="s">
        <v>293</v>
      </c>
      <c r="F929" s="4" t="str">
        <f>HYPERLINK("https://drive.google.com/file/d/1RgIKeMubIHBw7zwP7dwu1CzZhPEaWPPN/view?usp=drivesdk","Yogesh, मथुरा")</f>
        <v>Yogesh, मथुरा</v>
      </c>
    </row>
    <row r="930" spans="1:6" ht="14.25" x14ac:dyDescent="0.2">
      <c r="A930" s="6" t="s">
        <v>1616</v>
      </c>
      <c r="B930" s="6" t="s">
        <v>16</v>
      </c>
      <c r="C930" s="6" t="s">
        <v>1617</v>
      </c>
      <c r="D930" s="6" t="s">
        <v>1618</v>
      </c>
      <c r="E930" s="6" t="s">
        <v>293</v>
      </c>
      <c r="F930" s="4" t="str">
        <f>HYPERLINK("https://drive.google.com/file/d/1h-8ZdZPiaeO6lK1aPArszCtmsNbBaK2X/view?usp=drivesdk","Jitendra Singh, मथुरा")</f>
        <v>Jitendra Singh, मथुरा</v>
      </c>
    </row>
    <row r="931" spans="1:6" ht="14.25" x14ac:dyDescent="0.2">
      <c r="A931" s="6" t="s">
        <v>1619</v>
      </c>
      <c r="B931" s="6" t="s">
        <v>16</v>
      </c>
      <c r="C931" s="6" t="s">
        <v>1617</v>
      </c>
      <c r="D931" s="6" t="s">
        <v>1618</v>
      </c>
      <c r="E931" s="6" t="s">
        <v>293</v>
      </c>
      <c r="F931" s="4" t="str">
        <f>HYPERLINK("https://drive.google.com/file/d/1CRMrGMRhwSnGlqy4pRYAYCYJvY-stE_u/view?usp=drivesdk","Ramesh Pratap Singh, मथुरा")</f>
        <v>Ramesh Pratap Singh, मथुरा</v>
      </c>
    </row>
    <row r="932" spans="1:6" ht="14.25" x14ac:dyDescent="0.2">
      <c r="A932" s="6" t="s">
        <v>1620</v>
      </c>
      <c r="B932" s="6" t="s">
        <v>16</v>
      </c>
      <c r="C932" s="6" t="s">
        <v>1621</v>
      </c>
      <c r="D932" s="6" t="s">
        <v>1618</v>
      </c>
      <c r="E932" s="6" t="s">
        <v>293</v>
      </c>
      <c r="F932" s="4" t="str">
        <f>HYPERLINK("https://drive.google.com/file/d/1UikZ4htFkql2MaVrNxP27iIhD5yGrpO4/view?usp=drivesdk","Krishna Kumar Vishwakarma, मथुरा")</f>
        <v>Krishna Kumar Vishwakarma, मथुरा</v>
      </c>
    </row>
    <row r="933" spans="1:6" ht="14.25" x14ac:dyDescent="0.2">
      <c r="A933" s="6" t="s">
        <v>1622</v>
      </c>
      <c r="B933" s="6" t="s">
        <v>16</v>
      </c>
      <c r="C933" s="6" t="s">
        <v>1621</v>
      </c>
      <c r="D933" s="6" t="s">
        <v>1618</v>
      </c>
      <c r="E933" s="6" t="s">
        <v>293</v>
      </c>
      <c r="F933" s="4" t="str">
        <f>HYPERLINK("https://drive.google.com/file/d/1CK-oaZP8ZUgqh5bqNuCFQ454jZSWYHGl/view?usp=drivesdk","Murari Lal Chahar, मथुरा")</f>
        <v>Murari Lal Chahar, मथुरा</v>
      </c>
    </row>
    <row r="934" spans="1:6" ht="14.25" x14ac:dyDescent="0.2">
      <c r="A934" s="6" t="s">
        <v>1902</v>
      </c>
      <c r="B934" s="6" t="s">
        <v>16</v>
      </c>
      <c r="C934" s="6" t="s">
        <v>1903</v>
      </c>
      <c r="D934" s="6" t="s">
        <v>293</v>
      </c>
      <c r="E934" s="6" t="s">
        <v>293</v>
      </c>
      <c r="F934" s="4" t="str">
        <f>HYPERLINK("https://drive.google.com/file/d/1MqT7h7UBhAj3OFTvwjNe6lo08TALjUGw/view?usp=drivesdk","मृदुल शर्मा, मथुरा")</f>
        <v>मृदुल शर्मा, मथुरा</v>
      </c>
    </row>
    <row r="935" spans="1:6" ht="14.25" x14ac:dyDescent="0.2">
      <c r="A935" s="6" t="s">
        <v>1904</v>
      </c>
      <c r="B935" s="6" t="s">
        <v>16</v>
      </c>
      <c r="C935" s="6" t="s">
        <v>1905</v>
      </c>
      <c r="D935" s="6" t="s">
        <v>293</v>
      </c>
      <c r="E935" s="6" t="s">
        <v>293</v>
      </c>
      <c r="F935" s="4" t="str">
        <f>HYPERLINK("https://drive.google.com/file/d/1ivsYHRbbZk-7tt3Ti9sFTNdwSmPMgGvG/view?usp=drivesdk","गीता उपाध्याय, मथुरा")</f>
        <v>गीता उपाध्याय, मथुरा</v>
      </c>
    </row>
    <row r="936" spans="1:6" ht="14.25" x14ac:dyDescent="0.2">
      <c r="A936" s="6" t="s">
        <v>2020</v>
      </c>
      <c r="B936" s="6" t="s">
        <v>16</v>
      </c>
      <c r="C936" s="6" t="s">
        <v>2021</v>
      </c>
      <c r="D936" s="6" t="s">
        <v>2022</v>
      </c>
      <c r="E936" s="6" t="s">
        <v>293</v>
      </c>
      <c r="F936" s="4" t="str">
        <f>HYPERLINK("https://drive.google.com/file/d/1A7KAQBM3RG_KZY7-6FvMGmQ9VFoLmg1i/view?usp=drivesdk","Prem lata, मथुरा")</f>
        <v>Prem lata, मथुरा</v>
      </c>
    </row>
    <row r="937" spans="1:6" ht="14.25" x14ac:dyDescent="0.2">
      <c r="A937" s="6" t="s">
        <v>2023</v>
      </c>
      <c r="B937" s="6" t="s">
        <v>16</v>
      </c>
      <c r="C937" s="6" t="s">
        <v>2024</v>
      </c>
      <c r="D937" s="6" t="s">
        <v>2025</v>
      </c>
      <c r="E937" s="6" t="s">
        <v>293</v>
      </c>
      <c r="F937" s="4" t="str">
        <f>HYPERLINK("https://drive.google.com/file/d/1kieXC5_DLCklAGH0dn23G64C0EYbRLUX/view?usp=drivesdk","Rajiv tehariya, मथुरा")</f>
        <v>Rajiv tehariya, मथुरा</v>
      </c>
    </row>
    <row r="938" spans="1:6" ht="14.25" x14ac:dyDescent="0.2">
      <c r="A938" s="6" t="s">
        <v>2026</v>
      </c>
      <c r="B938" s="6" t="s">
        <v>16</v>
      </c>
      <c r="C938" s="6" t="s">
        <v>2027</v>
      </c>
      <c r="D938" s="6" t="s">
        <v>2022</v>
      </c>
      <c r="E938" s="6" t="s">
        <v>293</v>
      </c>
      <c r="F938" s="4" t="str">
        <f>HYPERLINK("https://drive.google.com/file/d/1MdG_y2d_IS0fFKwQ2EYefmttghOUjT1c/view?usp=drivesdk","Krishna kumari, मथुरा")</f>
        <v>Krishna kumari, मथुरा</v>
      </c>
    </row>
    <row r="939" spans="1:6" ht="14.25" x14ac:dyDescent="0.2">
      <c r="A939" s="6" t="s">
        <v>2028</v>
      </c>
      <c r="B939" s="6" t="s">
        <v>16</v>
      </c>
      <c r="C939" s="6" t="s">
        <v>2029</v>
      </c>
      <c r="D939" s="6" t="s">
        <v>225</v>
      </c>
      <c r="E939" s="6" t="s">
        <v>293</v>
      </c>
      <c r="F939" s="4" t="str">
        <f>HYPERLINK("https://drive.google.com/file/d/1uK8stQMKpOCKDz0W_1jMco-uj2ACbfLr/view?usp=drivesdk","डाॅ अनीता मुदगल, मथुरा")</f>
        <v>डाॅ अनीता मुदगल, मथुरा</v>
      </c>
    </row>
    <row r="940" spans="1:6" ht="14.25" x14ac:dyDescent="0.2">
      <c r="A940" s="6" t="s">
        <v>2030</v>
      </c>
      <c r="B940" s="6" t="s">
        <v>16</v>
      </c>
      <c r="C940" s="6" t="s">
        <v>2031</v>
      </c>
      <c r="D940" s="6" t="s">
        <v>293</v>
      </c>
      <c r="E940" s="6" t="s">
        <v>293</v>
      </c>
      <c r="F940" s="4" t="str">
        <f>HYPERLINK("https://drive.google.com/file/d/1KRGPpIesbPFUTGqMJAle1enVBVY7IT91/view?usp=drivesdk","Nemish Sharma, मथुरा")</f>
        <v>Nemish Sharma, मथुरा</v>
      </c>
    </row>
    <row r="941" spans="1:6" ht="14.25" x14ac:dyDescent="0.2">
      <c r="A941" s="6" t="s">
        <v>2032</v>
      </c>
      <c r="B941" s="6" t="s">
        <v>16</v>
      </c>
      <c r="C941" s="6" t="s">
        <v>2033</v>
      </c>
      <c r="D941" s="6" t="s">
        <v>293</v>
      </c>
      <c r="E941" s="6" t="s">
        <v>293</v>
      </c>
      <c r="F941" s="4" t="str">
        <f>HYPERLINK("https://drive.google.com/file/d/14dEDXgQyEvdjrvekTB97PiNT2yWSR1u3/view?usp=drivesdk","सरिता जोशी, मथुरा")</f>
        <v>सरिता जोशी, मथुरा</v>
      </c>
    </row>
    <row r="942" spans="1:6" ht="14.25" x14ac:dyDescent="0.2">
      <c r="A942" s="6" t="s">
        <v>2034</v>
      </c>
      <c r="B942" s="6" t="s">
        <v>16</v>
      </c>
      <c r="C942" s="6" t="s">
        <v>2033</v>
      </c>
      <c r="D942" s="6" t="s">
        <v>293</v>
      </c>
      <c r="E942" s="6" t="s">
        <v>293</v>
      </c>
      <c r="F942" s="4" t="str">
        <f>HYPERLINK("https://drive.google.com/file/d/1JqBYG9YcNbZ6NiFv4ddmL8JMR1VGYAaK/view?usp=drivesdk","मोहन सिंह, मथुरा")</f>
        <v>मोहन सिंह, मथुरा</v>
      </c>
    </row>
    <row r="943" spans="1:6" ht="14.25" x14ac:dyDescent="0.2">
      <c r="A943" s="6" t="s">
        <v>2035</v>
      </c>
      <c r="B943" s="6" t="s">
        <v>16</v>
      </c>
      <c r="C943" s="6" t="s">
        <v>2036</v>
      </c>
      <c r="D943" s="6" t="s">
        <v>2037</v>
      </c>
      <c r="E943" s="6" t="s">
        <v>293</v>
      </c>
      <c r="F943" s="4" t="str">
        <f>HYPERLINK("https://drive.google.com/file/d/1SHqsxPANT80sW3IDSzthrkk4TnBBSaSY/view?usp=drivesdk","कमलेश चौहान, मथुरा")</f>
        <v>कमलेश चौहान, मथुरा</v>
      </c>
    </row>
    <row r="944" spans="1:6" ht="14.25" x14ac:dyDescent="0.2">
      <c r="A944" s="6" t="s">
        <v>2038</v>
      </c>
      <c r="B944" s="6" t="s">
        <v>16</v>
      </c>
      <c r="C944" s="6" t="s">
        <v>2039</v>
      </c>
      <c r="D944" s="6" t="s">
        <v>2040</v>
      </c>
      <c r="E944" s="6" t="s">
        <v>293</v>
      </c>
      <c r="F944" s="4" t="str">
        <f>HYPERLINK("https://drive.google.com/file/d/1pX7XfPVjH8m-rKjycAjmVknSeYTMxpws/view?usp=drivesdk","गीता, मथुरा")</f>
        <v>गीता, मथुरा</v>
      </c>
    </row>
    <row r="945" spans="1:6" ht="14.25" x14ac:dyDescent="0.2">
      <c r="A945" s="6" t="s">
        <v>2041</v>
      </c>
      <c r="B945" s="6" t="s">
        <v>16</v>
      </c>
      <c r="C945" s="6" t="s">
        <v>2033</v>
      </c>
      <c r="D945" s="6" t="s">
        <v>293</v>
      </c>
      <c r="E945" s="6" t="s">
        <v>293</v>
      </c>
      <c r="F945" s="4" t="str">
        <f>HYPERLINK("https://drive.google.com/file/d/1LxvFRLirhpnunDHmLLIaaj9mau__43Hm/view?usp=drivesdk","मल्लिका चटर्जी, मथुरा")</f>
        <v>मल्लिका चटर्जी, मथुरा</v>
      </c>
    </row>
    <row r="946" spans="1:6" ht="14.25" x14ac:dyDescent="0.2">
      <c r="A946" s="6" t="s">
        <v>2042</v>
      </c>
      <c r="B946" s="6" t="s">
        <v>16</v>
      </c>
      <c r="C946" s="6" t="s">
        <v>2043</v>
      </c>
      <c r="D946" s="6" t="s">
        <v>2044</v>
      </c>
      <c r="E946" s="6" t="s">
        <v>293</v>
      </c>
      <c r="F946" s="4" t="str">
        <f>HYPERLINK("https://drive.google.com/file/d/1Zyk31XRTPjZlxPUoFgzEiIRgUoxeZ-nt/view?usp=drivesdk","अंजना, मथुरा")</f>
        <v>अंजना, मथुरा</v>
      </c>
    </row>
    <row r="947" spans="1:6" ht="14.25" x14ac:dyDescent="0.2">
      <c r="A947" s="6" t="s">
        <v>1683</v>
      </c>
      <c r="B947" s="6" t="s">
        <v>16</v>
      </c>
      <c r="C947" s="6" t="s">
        <v>2045</v>
      </c>
      <c r="D947" s="6" t="s">
        <v>2044</v>
      </c>
      <c r="E947" s="6" t="s">
        <v>293</v>
      </c>
      <c r="F947" s="4" t="str">
        <f>HYPERLINK("https://drive.google.com/file/d/1OO4Rnmfcc57Jie4iA69lQmtV2XbksZxQ/view?usp=drivesdk","अरविन्द कुमार, मथुरा")</f>
        <v>अरविन्द कुमार, मथुरा</v>
      </c>
    </row>
    <row r="948" spans="1:6" ht="14.25" x14ac:dyDescent="0.2">
      <c r="A948" s="6" t="s">
        <v>2046</v>
      </c>
      <c r="B948" s="6" t="s">
        <v>16</v>
      </c>
      <c r="C948" s="6" t="s">
        <v>2047</v>
      </c>
      <c r="D948" s="6" t="s">
        <v>2044</v>
      </c>
      <c r="E948" s="6" t="s">
        <v>293</v>
      </c>
      <c r="F948" s="4" t="str">
        <f>HYPERLINK("https://drive.google.com/file/d/1iPBf7oaQPzbOALRZIQE1wejnDj53ZNzN/view?usp=drivesdk","नीलम, मथुरा")</f>
        <v>नीलम, मथुरा</v>
      </c>
    </row>
    <row r="949" spans="1:6" ht="14.25" x14ac:dyDescent="0.2">
      <c r="A949" s="6" t="s">
        <v>2048</v>
      </c>
      <c r="B949" s="6" t="s">
        <v>16</v>
      </c>
      <c r="C949" s="6" t="s">
        <v>2049</v>
      </c>
      <c r="D949" s="6" t="s">
        <v>225</v>
      </c>
      <c r="E949" s="6" t="s">
        <v>293</v>
      </c>
      <c r="F949" s="4" t="str">
        <f>HYPERLINK("https://drive.google.com/file/d/1Q7-TB8gi7JPYeaLXgO-kWnk8eIo4IeSB/view?usp=drivesdk","श्रीमती योगेश चौधरी, मथुरा")</f>
        <v>श्रीमती योगेश चौधरी, मथुरा</v>
      </c>
    </row>
    <row r="950" spans="1:6" ht="14.25" x14ac:dyDescent="0.2">
      <c r="A950" s="6" t="s">
        <v>2050</v>
      </c>
      <c r="B950" s="6" t="s">
        <v>16</v>
      </c>
      <c r="C950" s="6" t="s">
        <v>2051</v>
      </c>
      <c r="D950" s="6" t="s">
        <v>2044</v>
      </c>
      <c r="E950" s="6" t="s">
        <v>293</v>
      </c>
      <c r="F950" s="4" t="str">
        <f>HYPERLINK("https://drive.google.com/file/d/1muRUHYO2w8FB2LrbxyDDdp80psGG_yur/view?usp=drivesdk","अर्चना जैन, मथुरा")</f>
        <v>अर्चना जैन, मथुरा</v>
      </c>
    </row>
    <row r="951" spans="1:6" ht="14.25" x14ac:dyDescent="0.2">
      <c r="A951" s="6" t="s">
        <v>2052</v>
      </c>
      <c r="B951" s="6" t="s">
        <v>16</v>
      </c>
      <c r="C951" s="6" t="s">
        <v>2051</v>
      </c>
      <c r="D951" s="6" t="s">
        <v>2044</v>
      </c>
      <c r="E951" s="6" t="s">
        <v>293</v>
      </c>
      <c r="F951" s="4" t="str">
        <f>HYPERLINK("https://drive.google.com/file/d/1oig-VWMDxC6wUffqiC9mj3NAZBUKMBfJ/view?usp=drivesdk","अंजली, मथुरा")</f>
        <v>अंजली, मथुरा</v>
      </c>
    </row>
    <row r="952" spans="1:6" ht="14.25" x14ac:dyDescent="0.2">
      <c r="A952" s="6" t="s">
        <v>2053</v>
      </c>
      <c r="B952" s="6" t="s">
        <v>16</v>
      </c>
      <c r="C952" s="6" t="s">
        <v>2054</v>
      </c>
      <c r="D952" s="6" t="s">
        <v>293</v>
      </c>
      <c r="E952" s="6" t="s">
        <v>293</v>
      </c>
      <c r="F952" s="4" t="str">
        <f>HYPERLINK("https://drive.google.com/file/d/1Lgrwvfp61U5OP3hl7z7EEDasSkbDhm_J/view?usp=drivesdk","अंजू गौतम, मथुरा")</f>
        <v>अंजू गौतम, मथुरा</v>
      </c>
    </row>
    <row r="953" spans="1:6" ht="14.25" x14ac:dyDescent="0.2">
      <c r="A953" s="6" t="s">
        <v>2055</v>
      </c>
      <c r="B953" s="6" t="s">
        <v>16</v>
      </c>
      <c r="C953" s="6" t="s">
        <v>2056</v>
      </c>
      <c r="D953" s="6" t="s">
        <v>293</v>
      </c>
      <c r="E953" s="6" t="s">
        <v>293</v>
      </c>
      <c r="F953" s="4" t="str">
        <f>HYPERLINK("https://drive.google.com/file/d/1jJr2RhgOM2i2eV6SszwA_1p4a_TwpdKM/view?usp=drivesdk","पूजा गुप्ता, मथुरा")</f>
        <v>पूजा गुप्ता, मथुरा</v>
      </c>
    </row>
    <row r="954" spans="1:6" ht="14.25" x14ac:dyDescent="0.2">
      <c r="A954" s="6" t="s">
        <v>2057</v>
      </c>
      <c r="B954" s="6" t="s">
        <v>16</v>
      </c>
      <c r="C954" s="6" t="s">
        <v>2058</v>
      </c>
      <c r="D954" s="6" t="s">
        <v>293</v>
      </c>
      <c r="E954" s="6" t="s">
        <v>293</v>
      </c>
      <c r="F954" s="4" t="str">
        <f>HYPERLINK("https://drive.google.com/file/d/1huqLYnVJWs13K2b07gRhtEJveffaMtnk/view?usp=drivesdk","सीता रानी चौरसिया, मथुरा")</f>
        <v>सीता रानी चौरसिया, मथुरा</v>
      </c>
    </row>
    <row r="955" spans="1:6" ht="14.25" x14ac:dyDescent="0.2">
      <c r="A955" s="6" t="s">
        <v>2059</v>
      </c>
      <c r="B955" s="6" t="s">
        <v>16</v>
      </c>
      <c r="C955" s="6" t="s">
        <v>2060</v>
      </c>
      <c r="D955" s="6" t="s">
        <v>293</v>
      </c>
      <c r="E955" s="6" t="s">
        <v>293</v>
      </c>
      <c r="F955" s="4" t="str">
        <f>HYPERLINK("https://drive.google.com/file/d/1_iYT6Dl8CKime8TPOt5MRjprkoccpEnV/view?usp=drivesdk","डॉ० कविता सक्सैना, मथुरा")</f>
        <v>डॉ० कविता सक्सैना, मथुरा</v>
      </c>
    </row>
    <row r="956" spans="1:6" ht="14.25" x14ac:dyDescent="0.2">
      <c r="A956" s="6" t="s">
        <v>2843</v>
      </c>
      <c r="B956" s="6" t="s">
        <v>7</v>
      </c>
      <c r="C956" s="6" t="s">
        <v>2844</v>
      </c>
      <c r="D956" s="6" t="s">
        <v>293</v>
      </c>
      <c r="E956" s="6" t="s">
        <v>293</v>
      </c>
      <c r="F956" s="4" t="str">
        <f>HYPERLINK("https://drive.google.com/file/d/1Lfk5ze27zQxuJPiIjxP4yfAUXW795JcW/view?usp=drivesdk","कीर्ति यादव, मथुरा")</f>
        <v>कीर्ति यादव, मथुरा</v>
      </c>
    </row>
    <row r="957" spans="1:6" ht="14.25" x14ac:dyDescent="0.2">
      <c r="A957" s="6" t="s">
        <v>2918</v>
      </c>
      <c r="B957" s="6" t="s">
        <v>16</v>
      </c>
      <c r="C957" s="6" t="s">
        <v>2919</v>
      </c>
      <c r="D957" s="6" t="s">
        <v>2920</v>
      </c>
      <c r="E957" s="6" t="s">
        <v>293</v>
      </c>
      <c r="F957" s="4" t="str">
        <f>HYPERLINK("https://drive.google.com/file/d/1UVubUV8SaX-pTS2etvz-CN8NRjawaKsx/view?usp=drivesdk","SUMAN SHARMA, मथुरा")</f>
        <v>SUMAN SHARMA, मथुरा</v>
      </c>
    </row>
    <row r="958" spans="1:6" ht="14.25" x14ac:dyDescent="0.2">
      <c r="A958" s="6" t="s">
        <v>2921</v>
      </c>
      <c r="B958" s="6" t="s">
        <v>16</v>
      </c>
      <c r="C958" s="6" t="s">
        <v>2922</v>
      </c>
      <c r="D958" s="6" t="s">
        <v>2920</v>
      </c>
      <c r="E958" s="6" t="s">
        <v>293</v>
      </c>
      <c r="F958" s="4" t="str">
        <f>HYPERLINK("https://drive.google.com/file/d/13VPHiQ6tgTHhXG0mum7Jjl7wUc5JtfJH/view?usp=drivesdk","KUSUMLATA SHARMA, मथुरा")</f>
        <v>KUSUMLATA SHARMA, मथुरा</v>
      </c>
    </row>
    <row r="959" spans="1:6" ht="14.25" x14ac:dyDescent="0.2">
      <c r="A959" s="6" t="s">
        <v>2923</v>
      </c>
      <c r="B959" s="6" t="s">
        <v>7</v>
      </c>
      <c r="C959" s="6" t="s">
        <v>2924</v>
      </c>
      <c r="D959" s="6" t="s">
        <v>2920</v>
      </c>
      <c r="E959" s="6" t="s">
        <v>293</v>
      </c>
      <c r="F959" s="4" t="str">
        <f>HYPERLINK("https://drive.google.com/file/d/1KJ74Y4Yy6MwW8d44yOZiysKbv7NmvT8v/view?usp=drivesdk","TANYA SHARMA, मथुरा")</f>
        <v>TANYA SHARMA, मथुरा</v>
      </c>
    </row>
    <row r="960" spans="1:6" ht="14.25" x14ac:dyDescent="0.2">
      <c r="A960" s="6" t="s">
        <v>2925</v>
      </c>
      <c r="B960" s="6" t="s">
        <v>16</v>
      </c>
      <c r="C960" s="6" t="s">
        <v>2926</v>
      </c>
      <c r="D960" s="6" t="s">
        <v>2927</v>
      </c>
      <c r="E960" s="6" t="s">
        <v>293</v>
      </c>
      <c r="F960" s="4" t="str">
        <f>HYPERLINK("https://drive.google.com/file/d/1q2bwyE938sXPjl9ThFh_drtV-3volXOI/view?usp=drivesdk","PANKAJ SHARMA, मथुरा")</f>
        <v>PANKAJ SHARMA, मथुरा</v>
      </c>
    </row>
    <row r="961" spans="1:6" ht="14.25" x14ac:dyDescent="0.2">
      <c r="A961" s="6" t="s">
        <v>2928</v>
      </c>
      <c r="B961" s="6" t="s">
        <v>7</v>
      </c>
      <c r="C961" s="6" t="s">
        <v>2929</v>
      </c>
      <c r="D961" s="6" t="s">
        <v>2920</v>
      </c>
      <c r="E961" s="6" t="s">
        <v>293</v>
      </c>
      <c r="F961" s="4" t="str">
        <f>HYPERLINK("https://drive.google.com/file/d/1CGBfKk1msFlRTiC43ktYVF5w3AhBPSvw/view?usp=drivesdk","BHARTI SAINI, मथुरा")</f>
        <v>BHARTI SAINI, मथुरा</v>
      </c>
    </row>
    <row r="962" spans="1:6" ht="14.25" x14ac:dyDescent="0.2">
      <c r="A962" s="6" t="s">
        <v>2930</v>
      </c>
      <c r="B962" s="6" t="s">
        <v>7</v>
      </c>
      <c r="C962" s="6" t="s">
        <v>2929</v>
      </c>
      <c r="D962" s="6" t="s">
        <v>2920</v>
      </c>
      <c r="E962" s="6" t="s">
        <v>293</v>
      </c>
      <c r="F962" s="4" t="str">
        <f>HYPERLINK("https://drive.google.com/file/d/1KcOJbNwIz4CkUvb0w-4hYwZqgTlwbyZF/view?usp=drivesdk","MANISHA, मथुरा")</f>
        <v>MANISHA, मथुरा</v>
      </c>
    </row>
    <row r="963" spans="1:6" ht="14.25" x14ac:dyDescent="0.2">
      <c r="A963" s="6" t="s">
        <v>2931</v>
      </c>
      <c r="B963" s="6" t="s">
        <v>7</v>
      </c>
      <c r="C963" s="6" t="s">
        <v>2932</v>
      </c>
      <c r="D963" s="6" t="s">
        <v>2920</v>
      </c>
      <c r="E963" s="6" t="s">
        <v>293</v>
      </c>
      <c r="F963" s="4" t="str">
        <f>HYPERLINK("https://drive.google.com/file/d/1wQcayN_tJc6vDjRq95xFbcCGujISV3nC/view?usp=drivesdk","MEGHA, मथुरा")</f>
        <v>MEGHA, मथुरा</v>
      </c>
    </row>
    <row r="964" spans="1:6" ht="14.25" x14ac:dyDescent="0.2">
      <c r="A964" s="6" t="s">
        <v>2933</v>
      </c>
      <c r="B964" s="6" t="s">
        <v>7</v>
      </c>
      <c r="C964" s="6" t="s">
        <v>2934</v>
      </c>
      <c r="D964" s="6" t="s">
        <v>2920</v>
      </c>
      <c r="E964" s="6" t="s">
        <v>293</v>
      </c>
      <c r="F964" s="4" t="str">
        <f>HYPERLINK("https://drive.google.com/file/d/17x16pgzNGv9rej7EYgdt074xmK1ayMSs/view?usp=drivesdk","LALTESH, मथुरा")</f>
        <v>LALTESH, मथुरा</v>
      </c>
    </row>
    <row r="965" spans="1:6" ht="14.25" x14ac:dyDescent="0.2">
      <c r="A965" s="6" t="s">
        <v>2935</v>
      </c>
      <c r="B965" s="6" t="s">
        <v>7</v>
      </c>
      <c r="C965" s="6" t="s">
        <v>2936</v>
      </c>
      <c r="D965" s="6" t="s">
        <v>2920</v>
      </c>
      <c r="E965" s="6" t="s">
        <v>293</v>
      </c>
      <c r="F965" s="4" t="str">
        <f>HYPERLINK("https://drive.google.com/file/d/1Y-9LnCfDlOet8G9PkTvEnXoobsbxTQjP/view?usp=drivesdk","HINA, मथुरा")</f>
        <v>HINA, मथुरा</v>
      </c>
    </row>
    <row r="966" spans="1:6" ht="14.25" x14ac:dyDescent="0.2">
      <c r="A966" s="6" t="s">
        <v>2776</v>
      </c>
      <c r="B966" s="6" t="s">
        <v>16</v>
      </c>
      <c r="C966" s="6" t="s">
        <v>2937</v>
      </c>
      <c r="D966" s="6" t="s">
        <v>2920</v>
      </c>
      <c r="E966" s="6" t="s">
        <v>293</v>
      </c>
      <c r="F966" s="4" t="str">
        <f>HYPERLINK("https://drive.google.com/file/d/1Azaxj2XwRsvGZtffFC0iZRNqd58_J4RR/view?usp=drivesdk","SEEMA SINGH, मथुरा")</f>
        <v>SEEMA SINGH, मथुरा</v>
      </c>
    </row>
    <row r="967" spans="1:6" ht="14.25" x14ac:dyDescent="0.2">
      <c r="A967" s="6" t="s">
        <v>2938</v>
      </c>
      <c r="B967" s="6" t="s">
        <v>16</v>
      </c>
      <c r="C967" s="6" t="s">
        <v>2932</v>
      </c>
      <c r="D967" s="6" t="s">
        <v>2920</v>
      </c>
      <c r="E967" s="6" t="s">
        <v>293</v>
      </c>
      <c r="F967" s="4" t="str">
        <f>HYPERLINK("https://drive.google.com/file/d/1BCf0630vAgvXPKM96walmkTTJCtj2FCR/view?usp=drivesdk","MOHD. ASHFAQ SAMAR, मथुरा")</f>
        <v>MOHD. ASHFAQ SAMAR, मथुरा</v>
      </c>
    </row>
    <row r="968" spans="1:6" ht="14.25" x14ac:dyDescent="0.2">
      <c r="A968" s="6" t="s">
        <v>2939</v>
      </c>
      <c r="B968" s="6" t="s">
        <v>7</v>
      </c>
      <c r="C968" s="6" t="s">
        <v>2934</v>
      </c>
      <c r="D968" s="6" t="s">
        <v>2920</v>
      </c>
      <c r="E968" s="6" t="s">
        <v>293</v>
      </c>
      <c r="F968" s="4" t="str">
        <f>HYPERLINK("https://drive.google.com/file/d/15e-2_vrayv6IWRlgCsNo33_4Yq58YvRb/view?usp=drivesdk","MANISH, मथुरा")</f>
        <v>MANISH, मथुरा</v>
      </c>
    </row>
    <row r="969" spans="1:6" ht="14.25" x14ac:dyDescent="0.2">
      <c r="A969" s="6" t="s">
        <v>2940</v>
      </c>
      <c r="B969" s="6" t="s">
        <v>7</v>
      </c>
      <c r="C969" s="6" t="s">
        <v>2941</v>
      </c>
      <c r="D969" s="6" t="s">
        <v>2942</v>
      </c>
      <c r="E969" s="6" t="s">
        <v>293</v>
      </c>
      <c r="F969" s="4" t="str">
        <f>HYPERLINK("https://drive.google.com/file/d/1J3nEo-HGgCHl6T6F-vGLHbfh0UEuo2kr/view?usp=drivesdk","Nishant, मथुरा")</f>
        <v>Nishant, मथुरा</v>
      </c>
    </row>
    <row r="970" spans="1:6" ht="14.25" x14ac:dyDescent="0.2">
      <c r="A970" s="6" t="s">
        <v>2943</v>
      </c>
      <c r="B970" s="6" t="s">
        <v>125</v>
      </c>
      <c r="C970" s="6" t="s">
        <v>2944</v>
      </c>
      <c r="D970" s="6" t="s">
        <v>2920</v>
      </c>
      <c r="E970" s="6" t="s">
        <v>293</v>
      </c>
      <c r="F970" s="4" t="str">
        <f>HYPERLINK("https://drive.google.com/file/d/1h1wiB2BYULoxFQ1B7mLOkpPjK61aFVQ2/view?usp=drivesdk","DAU DAYAL SHARMA, मथुरा")</f>
        <v>DAU DAYAL SHARMA, मथुरा</v>
      </c>
    </row>
    <row r="971" spans="1:6" ht="14.25" x14ac:dyDescent="0.2">
      <c r="A971" s="6" t="s">
        <v>2945</v>
      </c>
      <c r="B971" s="6" t="s">
        <v>16</v>
      </c>
      <c r="C971" s="6" t="s">
        <v>2946</v>
      </c>
      <c r="D971" s="6" t="s">
        <v>2947</v>
      </c>
      <c r="E971" s="6" t="s">
        <v>293</v>
      </c>
      <c r="F971" s="4" t="str">
        <f>HYPERLINK("https://drive.google.com/file/d/1Eo6RN8wJVR2xUNkf5XXv6qHleaat1Bc_/view?usp=drivesdk","रश्मि शर्मा, मथुरा")</f>
        <v>रश्मि शर्मा, मथुरा</v>
      </c>
    </row>
    <row r="972" spans="1:6" ht="14.25" x14ac:dyDescent="0.2">
      <c r="A972" s="6" t="s">
        <v>2948</v>
      </c>
      <c r="B972" s="6" t="s">
        <v>7</v>
      </c>
      <c r="C972" s="6" t="s">
        <v>2936</v>
      </c>
      <c r="D972" s="6" t="s">
        <v>2920</v>
      </c>
      <c r="E972" s="6" t="s">
        <v>293</v>
      </c>
      <c r="F972" s="4" t="str">
        <f>HYPERLINK("https://drive.google.com/file/d/1GKiBQpTunUS8w7PRSdfh6PPS0pFMMLBu/view?usp=drivesdk","DINESH, मथुरा")</f>
        <v>DINESH, मथुरा</v>
      </c>
    </row>
    <row r="973" spans="1:6" ht="14.25" x14ac:dyDescent="0.2">
      <c r="A973" s="6" t="s">
        <v>2949</v>
      </c>
      <c r="B973" s="6" t="s">
        <v>281</v>
      </c>
      <c r="C973" s="6" t="s">
        <v>2950</v>
      </c>
      <c r="D973" s="6" t="s">
        <v>2942</v>
      </c>
      <c r="E973" s="6" t="s">
        <v>293</v>
      </c>
      <c r="F973" s="4" t="str">
        <f>HYPERLINK("https://drive.google.com/file/d/1WKQj4rQfRRnSU6dO-47ftuJohrqhfLGE/view?usp=drivesdk","Chandrawati Sharma, मथुरा")</f>
        <v>Chandrawati Sharma, मथुरा</v>
      </c>
    </row>
    <row r="974" spans="1:6" ht="14.25" x14ac:dyDescent="0.2">
      <c r="A974" s="6" t="s">
        <v>386</v>
      </c>
      <c r="B974" s="6" t="s">
        <v>16</v>
      </c>
      <c r="C974" s="6" t="s">
        <v>2965</v>
      </c>
      <c r="D974" s="6" t="s">
        <v>293</v>
      </c>
      <c r="E974" s="6" t="s">
        <v>293</v>
      </c>
      <c r="F974" s="4" t="str">
        <f>HYPERLINK("https://drive.google.com/file/d/1n96HBljcnetpcMAA6j7mZsohqrZadMVV/view?usp=drivesdk","सुनीता गुप्ता, मथुरा")</f>
        <v>सुनीता गुप्ता, मथुरा</v>
      </c>
    </row>
    <row r="975" spans="1:6" ht="14.25" x14ac:dyDescent="0.2">
      <c r="A975" s="6" t="s">
        <v>386</v>
      </c>
      <c r="B975" s="6" t="s">
        <v>16</v>
      </c>
      <c r="C975" s="6" t="s">
        <v>2965</v>
      </c>
      <c r="D975" s="6" t="s">
        <v>293</v>
      </c>
      <c r="E975" s="6" t="s">
        <v>293</v>
      </c>
      <c r="F975" s="4" t="str">
        <f>HYPERLINK("https://drive.google.com/file/d/1ZHncu7zkQBt4qIz6qjOWnVW8lCpZr1jl/view?usp=drivesdk","सुनीता गुप्ता, मथुरा")</f>
        <v>सुनीता गुप्ता, मथुरा</v>
      </c>
    </row>
    <row r="976" spans="1:6" ht="14.25" x14ac:dyDescent="0.2">
      <c r="A976" s="6" t="s">
        <v>2966</v>
      </c>
      <c r="B976" s="6" t="s">
        <v>7</v>
      </c>
      <c r="C976" s="6" t="s">
        <v>2965</v>
      </c>
      <c r="D976" s="6" t="s">
        <v>293</v>
      </c>
      <c r="E976" s="6" t="s">
        <v>293</v>
      </c>
      <c r="F976" s="4" t="str">
        <f>HYPERLINK("https://drive.google.com/file/d/17Y9UCZl3VFAhSd9qnjRPuInJ1Q_BOXQb/view?usp=drivesdk","बिधिक, मथुरा")</f>
        <v>बिधिक, मथुरा</v>
      </c>
    </row>
    <row r="977" spans="1:6" ht="14.25" x14ac:dyDescent="0.2">
      <c r="A977" s="6" t="s">
        <v>2967</v>
      </c>
      <c r="B977" s="6" t="s">
        <v>16</v>
      </c>
      <c r="C977" s="6" t="s">
        <v>2968</v>
      </c>
      <c r="D977" s="6" t="s">
        <v>1552</v>
      </c>
      <c r="E977" s="6" t="s">
        <v>293</v>
      </c>
      <c r="F977" s="4" t="str">
        <f>HYPERLINK("https://drive.google.com/file/d/1NoNieT2OT93DbyedBYy4h9bMbBVQpu6y/view?usp=drivesdk","Anita rani Aggarwal, मथुरा")</f>
        <v>Anita rani Aggarwal, मथुरा</v>
      </c>
    </row>
    <row r="978" spans="1:6" ht="14.25" x14ac:dyDescent="0.2">
      <c r="A978" s="6" t="s">
        <v>2969</v>
      </c>
      <c r="B978" s="6" t="s">
        <v>16</v>
      </c>
      <c r="C978" s="6" t="s">
        <v>2970</v>
      </c>
      <c r="D978" s="6" t="s">
        <v>1552</v>
      </c>
      <c r="E978" s="6" t="s">
        <v>293</v>
      </c>
      <c r="F978" s="4" t="str">
        <f>HYPERLINK("https://drive.google.com/file/d/1SajW6b07Z0ktkvU8dQUd2GfkmkKNHxOW/view?usp=drivesdk","Rajni Kumari, मथुरा")</f>
        <v>Rajni Kumari, मथुरा</v>
      </c>
    </row>
    <row r="979" spans="1:6" ht="14.25" x14ac:dyDescent="0.2">
      <c r="A979" s="6" t="s">
        <v>2971</v>
      </c>
      <c r="B979" s="6" t="s">
        <v>7</v>
      </c>
      <c r="C979" s="6" t="s">
        <v>2965</v>
      </c>
      <c r="D979" s="6" t="s">
        <v>293</v>
      </c>
      <c r="E979" s="6" t="s">
        <v>293</v>
      </c>
      <c r="F979" s="4" t="str">
        <f>HYPERLINK("https://drive.google.com/file/d/1RPlgBfAQNZ8W14FFRvVmFPK2e_vCbQH6/view?usp=drivesdk","साक्षी, मथुरा")</f>
        <v>साक्षी, मथुरा</v>
      </c>
    </row>
    <row r="980" spans="1:6" ht="14.25" x14ac:dyDescent="0.2">
      <c r="A980" s="6" t="s">
        <v>2972</v>
      </c>
      <c r="B980" s="6" t="s">
        <v>7</v>
      </c>
      <c r="C980" s="6" t="s">
        <v>2965</v>
      </c>
      <c r="D980" s="6" t="s">
        <v>293</v>
      </c>
      <c r="E980" s="6" t="s">
        <v>293</v>
      </c>
      <c r="F980" s="4" t="str">
        <f>HYPERLINK("https://drive.google.com/file/d/1hPvvXe_un5rNRvBtN9pYIpH_l3ADr5rt/view?usp=drivesdk","दिव्या, मथुरा")</f>
        <v>दिव्या, मथुरा</v>
      </c>
    </row>
    <row r="981" spans="1:6" ht="14.25" x14ac:dyDescent="0.2">
      <c r="A981" s="6" t="s">
        <v>2988</v>
      </c>
      <c r="B981" s="6" t="s">
        <v>16</v>
      </c>
      <c r="C981" s="6" t="s">
        <v>2989</v>
      </c>
      <c r="D981" s="6" t="s">
        <v>293</v>
      </c>
      <c r="E981" s="6" t="s">
        <v>293</v>
      </c>
      <c r="F981" s="4" t="str">
        <f>HYPERLINK("https://drive.google.com/file/d/1NImGYACUy_80ifNJoOEVpMDkwlFovwdb/view?usp=drivesdk","Sushila Devi, मथुरा")</f>
        <v>Sushila Devi, मथुरा</v>
      </c>
    </row>
    <row r="982" spans="1:6" ht="14.25" x14ac:dyDescent="0.2">
      <c r="A982" s="6" t="s">
        <v>1238</v>
      </c>
      <c r="B982" s="6" t="s">
        <v>16</v>
      </c>
      <c r="C982" s="6" t="s">
        <v>1239</v>
      </c>
      <c r="D982" s="6" t="s">
        <v>1240</v>
      </c>
      <c r="E982" s="6" t="s">
        <v>1241</v>
      </c>
      <c r="F982" s="4" t="str">
        <f>HYPERLINK("https://drive.google.com/file/d/1ixZGaRHXdRAkUdS3WWHRGnOlHTKB-4EG/view?usp=drivesdk","Sachin gupta, महोबा")</f>
        <v>Sachin gupta, महोबा</v>
      </c>
    </row>
    <row r="983" spans="1:6" ht="14.25" x14ac:dyDescent="0.2">
      <c r="A983" s="6" t="s">
        <v>1242</v>
      </c>
      <c r="B983" s="6" t="s">
        <v>16</v>
      </c>
      <c r="C983" s="6" t="s">
        <v>1243</v>
      </c>
      <c r="D983" s="6" t="s">
        <v>1244</v>
      </c>
      <c r="E983" s="6" t="s">
        <v>1241</v>
      </c>
      <c r="F983" s="4" t="str">
        <f>HYPERLINK("https://drive.google.com/file/d/1rAhOx5eC3QUCK1BhObI9oMk-WvkdKaHZ/view?usp=drivesdk","सचिन गुप्ता, महोबा")</f>
        <v>सचिन गुप्ता, महोबा</v>
      </c>
    </row>
    <row r="984" spans="1:6" ht="14.25" x14ac:dyDescent="0.2">
      <c r="A984" s="6" t="s">
        <v>1245</v>
      </c>
      <c r="B984" s="6" t="s">
        <v>16</v>
      </c>
      <c r="C984" s="6" t="s">
        <v>1243</v>
      </c>
      <c r="D984" s="6" t="s">
        <v>1244</v>
      </c>
      <c r="E984" s="6" t="s">
        <v>1241</v>
      </c>
      <c r="F984" s="4" t="str">
        <f>HYPERLINK("https://drive.google.com/file/d/1qgORaGPCiRiMRrj86tmp-s4Xt-ibajet/view?usp=drivesdk","बीरेन्द्र कुमार, महोबा")</f>
        <v>बीरेन्द्र कुमार, महोबा</v>
      </c>
    </row>
    <row r="985" spans="1:6" ht="14.25" x14ac:dyDescent="0.2">
      <c r="A985" s="6" t="s">
        <v>1246</v>
      </c>
      <c r="B985" s="6" t="s">
        <v>7</v>
      </c>
      <c r="C985" s="6" t="s">
        <v>1247</v>
      </c>
      <c r="D985" s="6" t="s">
        <v>1244</v>
      </c>
      <c r="E985" s="6" t="s">
        <v>1241</v>
      </c>
      <c r="F985" s="4" t="str">
        <f>HYPERLINK("https://drive.google.com/file/d/1i24gst6LbK1Gq1pQRmVZnsnlpocJdUr_/view?usp=drivesdk","अभिनव खरे, महोबा")</f>
        <v>अभिनव खरे, महोबा</v>
      </c>
    </row>
    <row r="986" spans="1:6" ht="14.25" x14ac:dyDescent="0.2">
      <c r="A986" s="6" t="s">
        <v>1248</v>
      </c>
      <c r="B986" s="6" t="s">
        <v>16</v>
      </c>
      <c r="C986" s="6" t="s">
        <v>1249</v>
      </c>
      <c r="D986" s="6" t="s">
        <v>1244</v>
      </c>
      <c r="E986" s="6" t="s">
        <v>1241</v>
      </c>
      <c r="F986" s="4" t="str">
        <f>HYPERLINK("https://drive.google.com/file/d/1ipdYg31Cb0b_dBwTNGroQMZZhszKBw5T/view?usp=drivesdk","देवेश कुमार खरे, महोबा")</f>
        <v>देवेश कुमार खरे, महोबा</v>
      </c>
    </row>
    <row r="987" spans="1:6" ht="14.25" x14ac:dyDescent="0.2">
      <c r="A987" s="6" t="s">
        <v>1168</v>
      </c>
      <c r="B987" s="6" t="s">
        <v>16</v>
      </c>
      <c r="C987" s="6" t="s">
        <v>1169</v>
      </c>
      <c r="D987" s="6" t="s">
        <v>1170</v>
      </c>
      <c r="E987" s="6" t="s">
        <v>1171</v>
      </c>
      <c r="F987" s="4" t="str">
        <f>HYPERLINK("https://drive.google.com/file/d/1C_JXLZE_mxT1BOrzoJZBbeJphjW41Vvf/view?usp=drivesdk","DAYANAND MISHRA, मिर्ज़ापुर")</f>
        <v>DAYANAND MISHRA, मिर्ज़ापुर</v>
      </c>
    </row>
    <row r="988" spans="1:6" ht="14.25" x14ac:dyDescent="0.2">
      <c r="A988" s="6" t="s">
        <v>866</v>
      </c>
      <c r="B988" s="6" t="s">
        <v>16</v>
      </c>
      <c r="C988" s="6" t="s">
        <v>867</v>
      </c>
      <c r="D988" s="6" t="s">
        <v>868</v>
      </c>
      <c r="E988" s="6" t="s">
        <v>869</v>
      </c>
      <c r="F988" s="4" t="str">
        <f>HYPERLINK("https://drive.google.com/file/d/1KVHlSuspa6Tkd5MHgVrdAAvC3Ym7FUwv/view?usp=drivesdk","Sanjay Sharma, मुजफ्फरनगर")</f>
        <v>Sanjay Sharma, मुजफ्फरनगर</v>
      </c>
    </row>
    <row r="989" spans="1:6" ht="14.25" x14ac:dyDescent="0.2">
      <c r="A989" s="6" t="s">
        <v>905</v>
      </c>
      <c r="B989" s="6" t="s">
        <v>16</v>
      </c>
      <c r="C989" s="6" t="s">
        <v>906</v>
      </c>
      <c r="D989" s="6" t="s">
        <v>907</v>
      </c>
      <c r="E989" s="6" t="s">
        <v>869</v>
      </c>
      <c r="F989" s="4" t="str">
        <f>HYPERLINK("https://drive.google.com/file/d/1ve3vNteaStSaa86UwQcuWnQzigjG34sa/view?usp=drivesdk","सारंधा, मुजफ्फरनगर")</f>
        <v>सारंधा, मुजफ्फरनगर</v>
      </c>
    </row>
    <row r="990" spans="1:6" ht="14.25" x14ac:dyDescent="0.2">
      <c r="A990" s="6" t="s">
        <v>944</v>
      </c>
      <c r="B990" s="6" t="s">
        <v>16</v>
      </c>
      <c r="C990" s="6" t="s">
        <v>945</v>
      </c>
      <c r="D990" s="6" t="s">
        <v>946</v>
      </c>
      <c r="E990" s="6" t="s">
        <v>869</v>
      </c>
      <c r="F990" s="4" t="str">
        <f>HYPERLINK("https://drive.google.com/file/d/19ritFtOgi6XfGDmJSxKkZ2tWZBGOSvYu/view?usp=drivesdk","Atul Bhargava, मुजफ्फरनगर")</f>
        <v>Atul Bhargava, मुजफ्फरनगर</v>
      </c>
    </row>
    <row r="991" spans="1:6" ht="14.25" x14ac:dyDescent="0.2">
      <c r="A991" s="6" t="s">
        <v>2397</v>
      </c>
      <c r="B991" s="6" t="s">
        <v>16</v>
      </c>
      <c r="C991" s="6" t="s">
        <v>2398</v>
      </c>
      <c r="D991" s="6" t="s">
        <v>2399</v>
      </c>
      <c r="E991" s="6" t="s">
        <v>869</v>
      </c>
      <c r="F991" s="4" t="str">
        <f>HYPERLINK("https://drive.google.com/file/d/1NdxRWOO7JyJMP8pj8CPftto-u-tgMr5F/view?usp=drivesdk","Anshu Tomer, मुजफ्फरनगर")</f>
        <v>Anshu Tomer, मुजफ्फरनगर</v>
      </c>
    </row>
    <row r="992" spans="1:6" ht="14.25" x14ac:dyDescent="0.2">
      <c r="A992" s="6" t="s">
        <v>2400</v>
      </c>
      <c r="B992" s="6" t="s">
        <v>16</v>
      </c>
      <c r="C992" s="6" t="s">
        <v>2398</v>
      </c>
      <c r="D992" s="6" t="s">
        <v>2399</v>
      </c>
      <c r="E992" s="6" t="s">
        <v>869</v>
      </c>
      <c r="F992" s="4" t="str">
        <f>HYPERLINK("https://drive.google.com/file/d/1prfuzDxqxFq0DQtbbLY22HFpikHVSf6z/view?usp=drivesdk","Reena Singh, मुजफ्फरनगर")</f>
        <v>Reena Singh, मुजफ्फरनगर</v>
      </c>
    </row>
    <row r="993" spans="1:6" ht="14.25" x14ac:dyDescent="0.2">
      <c r="A993" s="6" t="s">
        <v>2403</v>
      </c>
      <c r="B993" s="6" t="s">
        <v>16</v>
      </c>
      <c r="C993" s="6" t="s">
        <v>2398</v>
      </c>
      <c r="D993" s="6" t="s">
        <v>2399</v>
      </c>
      <c r="E993" s="6" t="s">
        <v>869</v>
      </c>
      <c r="F993" s="4" t="str">
        <f>HYPERLINK("https://drive.google.com/file/d/1kioevmgnnNYxocitf1WNSPS_FXKXSPOn/view?usp=drivesdk","Anil Kumar, मुजफ्फरनगर")</f>
        <v>Anil Kumar, मुजफ्फरनगर</v>
      </c>
    </row>
    <row r="994" spans="1:6" ht="14.25" x14ac:dyDescent="0.2">
      <c r="A994" s="6" t="s">
        <v>2404</v>
      </c>
      <c r="B994" s="6" t="s">
        <v>16</v>
      </c>
      <c r="C994" s="6" t="s">
        <v>2398</v>
      </c>
      <c r="D994" s="6" t="s">
        <v>2399</v>
      </c>
      <c r="E994" s="6" t="s">
        <v>869</v>
      </c>
      <c r="F994" s="4" t="str">
        <f>HYPERLINK("https://drive.google.com/file/d/1nYRe6EbGdCU4ryxkbmoB9Qyeu2NdBcj2/view?usp=drivesdk","Sangeeta Devi, मुजफ्फरनगर")</f>
        <v>Sangeeta Devi, मुजफ्फरनगर</v>
      </c>
    </row>
    <row r="995" spans="1:6" ht="14.25" x14ac:dyDescent="0.2">
      <c r="A995" s="6" t="s">
        <v>2400</v>
      </c>
      <c r="B995" s="6" t="s">
        <v>16</v>
      </c>
      <c r="C995" s="6" t="s">
        <v>2406</v>
      </c>
      <c r="D995" s="6" t="s">
        <v>2399</v>
      </c>
      <c r="E995" s="6" t="s">
        <v>869</v>
      </c>
      <c r="F995" s="4" t="str">
        <f>HYPERLINK("https://drive.google.com/file/d/1Q0Y1dQiSLxotdKFvnxb4mE_2uXa-gI5J/view?usp=drivesdk","Reena Singh, मुजफ्फरनगर")</f>
        <v>Reena Singh, मुजफ्फरनगर</v>
      </c>
    </row>
    <row r="996" spans="1:6" ht="14.25" x14ac:dyDescent="0.2">
      <c r="A996" s="6" t="s">
        <v>2407</v>
      </c>
      <c r="B996" s="6" t="s">
        <v>140</v>
      </c>
      <c r="C996" s="6" t="s">
        <v>2408</v>
      </c>
      <c r="D996" s="6" t="s">
        <v>2399</v>
      </c>
      <c r="E996" s="6" t="s">
        <v>869</v>
      </c>
      <c r="F996" s="4" t="str">
        <f>HYPERLINK("https://drive.google.com/file/d/1t6j7O6Tevb5MuUhd0zO0WNolYAOmeg1O/view?usp=drivesdk","Anju, मुजफ्फरनगर")</f>
        <v>Anju, मुजफ्फरनगर</v>
      </c>
    </row>
    <row r="997" spans="1:6" ht="14.25" x14ac:dyDescent="0.2">
      <c r="A997" s="6" t="s">
        <v>2409</v>
      </c>
      <c r="B997" s="6" t="s">
        <v>140</v>
      </c>
      <c r="C997" s="6" t="s">
        <v>2408</v>
      </c>
      <c r="D997" s="6" t="s">
        <v>2399</v>
      </c>
      <c r="E997" s="6" t="s">
        <v>869</v>
      </c>
      <c r="F997" s="4" t="str">
        <f>HYPERLINK("https://drive.google.com/file/d/11G644eJSOGjLxS5A4v4vtK9zhMcUGOPz/view?usp=drivesdk","Pinki, मुजफ्फरनगर")</f>
        <v>Pinki, मुजफ्फरनगर</v>
      </c>
    </row>
    <row r="998" spans="1:6" ht="14.25" x14ac:dyDescent="0.2">
      <c r="A998" s="6" t="s">
        <v>144</v>
      </c>
      <c r="B998" s="6" t="s">
        <v>16</v>
      </c>
      <c r="C998" s="6" t="s">
        <v>145</v>
      </c>
      <c r="D998" s="6" t="s">
        <v>146</v>
      </c>
      <c r="E998" s="6" t="s">
        <v>147</v>
      </c>
      <c r="F998" s="4" t="str">
        <f>HYPERLINK("https://drive.google.com/file/d/1M_7E0PfOM_QqFOj3Pj4Lvcd490RoUAFm/view?usp=drivesdk","Varsha Bhatnagar, मुरादाबाद")</f>
        <v>Varsha Bhatnagar, मुरादाबाद</v>
      </c>
    </row>
    <row r="999" spans="1:6" ht="14.25" x14ac:dyDescent="0.2">
      <c r="A999" s="6" t="s">
        <v>173</v>
      </c>
      <c r="B999" s="6" t="s">
        <v>16</v>
      </c>
      <c r="C999" s="6" t="s">
        <v>174</v>
      </c>
      <c r="D999" s="6" t="s">
        <v>175</v>
      </c>
      <c r="E999" s="6" t="s">
        <v>147</v>
      </c>
      <c r="F999" s="4" t="str">
        <f>HYPERLINK("https://drive.google.com/file/d/1TJ7rNZoqNvaCv5QcMnwTTsmeTaVADEOs/view?usp=drivesdk","श्री हरीश चंद्र तिवारी, मुरादाबाद")</f>
        <v>श्री हरीश चंद्र तिवारी, मुरादाबाद</v>
      </c>
    </row>
    <row r="1000" spans="1:6" ht="14.25" x14ac:dyDescent="0.2">
      <c r="A1000" s="6" t="s">
        <v>182</v>
      </c>
      <c r="B1000" s="6" t="s">
        <v>16</v>
      </c>
      <c r="C1000" s="6" t="s">
        <v>183</v>
      </c>
      <c r="D1000" s="6" t="s">
        <v>184</v>
      </c>
      <c r="E1000" s="6" t="s">
        <v>147</v>
      </c>
      <c r="F1000" s="4" t="str">
        <f>HYPERLINK("https://drive.google.com/file/d/17KJOC4gqstVyz3lUr91yrnIY4g0OWGDJ/view?usp=drivesdk","sanyogita Malik, मुरादाबाद")</f>
        <v>sanyogita Malik, मुरादाबाद</v>
      </c>
    </row>
    <row r="1001" spans="1:6" ht="14.25" x14ac:dyDescent="0.2">
      <c r="A1001" s="6" t="s">
        <v>191</v>
      </c>
      <c r="B1001" s="6" t="s">
        <v>7</v>
      </c>
      <c r="C1001" s="6" t="s">
        <v>192</v>
      </c>
      <c r="D1001" s="6" t="s">
        <v>193</v>
      </c>
      <c r="E1001" s="6" t="s">
        <v>147</v>
      </c>
      <c r="F1001" s="4" t="str">
        <f>HYPERLINK("https://drive.google.com/file/d/1PuSwwgicnFcnEIBEgZm7WFGmXIsy0Jif/view?usp=drivesdk","सारिका, मुरादाबाद")</f>
        <v>सारिका, मुरादाबाद</v>
      </c>
    </row>
    <row r="1002" spans="1:6" ht="14.25" x14ac:dyDescent="0.2">
      <c r="A1002" s="6" t="s">
        <v>576</v>
      </c>
      <c r="B1002" s="6" t="s">
        <v>16</v>
      </c>
      <c r="C1002" s="6" t="s">
        <v>577</v>
      </c>
      <c r="D1002" s="6" t="s">
        <v>578</v>
      </c>
      <c r="E1002" s="6" t="s">
        <v>147</v>
      </c>
      <c r="F1002" s="4" t="str">
        <f>HYPERLINK("https://drive.google.com/file/d/14XqF70BNqyETdakn2p8GcN5WYL0xiTSL/view?usp=drivesdk","SAKIR HUSAIN, मुरादाबाद")</f>
        <v>SAKIR HUSAIN, मुरादाबाद</v>
      </c>
    </row>
    <row r="1003" spans="1:6" ht="14.25" x14ac:dyDescent="0.2">
      <c r="A1003" s="6" t="s">
        <v>1172</v>
      </c>
      <c r="B1003" s="6" t="s">
        <v>16</v>
      </c>
      <c r="C1003" s="6" t="s">
        <v>1173</v>
      </c>
      <c r="D1003" s="6" t="s">
        <v>1174</v>
      </c>
      <c r="E1003" s="6" t="s">
        <v>147</v>
      </c>
      <c r="F1003" s="4" t="str">
        <f>HYPERLINK("https://drive.google.com/file/d/1FWptEU8PFEO_WWAOtU6XwQU3NFa8La8w/view?usp=drivesdk","Dushyant, मुरादाबाद")</f>
        <v>Dushyant, मुरादाबाद</v>
      </c>
    </row>
    <row r="1004" spans="1:6" ht="14.25" x14ac:dyDescent="0.2">
      <c r="A1004" s="6" t="s">
        <v>1389</v>
      </c>
      <c r="B1004" s="6" t="s">
        <v>16</v>
      </c>
      <c r="C1004" s="6" t="s">
        <v>1390</v>
      </c>
      <c r="D1004" s="6" t="s">
        <v>1174</v>
      </c>
      <c r="E1004" s="6" t="s">
        <v>147</v>
      </c>
      <c r="F1004" s="4" t="str">
        <f>HYPERLINK("https://drive.google.com/file/d/1b_pgfkvxfjFnR5KqLb7Mn1yCaNIShvlo/view?usp=drivesdk","Garvita Gupta, मुरादाबाद")</f>
        <v>Garvita Gupta, मुरादाबाद</v>
      </c>
    </row>
    <row r="1005" spans="1:6" ht="14.25" x14ac:dyDescent="0.2">
      <c r="A1005" s="6" t="s">
        <v>1391</v>
      </c>
      <c r="B1005" s="6" t="s">
        <v>16</v>
      </c>
      <c r="C1005" s="6" t="s">
        <v>1392</v>
      </c>
      <c r="D1005" s="6" t="s">
        <v>1174</v>
      </c>
      <c r="E1005" s="6" t="s">
        <v>147</v>
      </c>
      <c r="F1005" s="4" t="str">
        <f>HYPERLINK("https://drive.google.com/file/d/1oeGbGyqEIYn7prYPqSYV-E0SxCiXKQRd/view?usp=drivesdk","Garvita gupta, मुरादाबाद")</f>
        <v>Garvita gupta, मुरादाबाद</v>
      </c>
    </row>
    <row r="1006" spans="1:6" ht="14.25" x14ac:dyDescent="0.2">
      <c r="A1006" s="6" t="s">
        <v>191</v>
      </c>
      <c r="B1006" s="6" t="s">
        <v>7</v>
      </c>
      <c r="C1006" s="6" t="s">
        <v>192</v>
      </c>
      <c r="D1006" s="6" t="s">
        <v>193</v>
      </c>
      <c r="E1006" s="6" t="s">
        <v>147</v>
      </c>
      <c r="F1006" s="4" t="str">
        <f>HYPERLINK("https://drive.google.com/file/d/12KTXvI3aaFISgTJhkWSW-rcFToDTQ5fG/view?usp=drivesdk","सारिका, मुरादाबाद")</f>
        <v>सारिका, मुरादाबाद</v>
      </c>
    </row>
    <row r="1007" spans="1:6" ht="14.25" x14ac:dyDescent="0.2">
      <c r="A1007" s="6" t="s">
        <v>1568</v>
      </c>
      <c r="B1007" s="6" t="s">
        <v>16</v>
      </c>
      <c r="C1007" s="6" t="s">
        <v>1569</v>
      </c>
      <c r="D1007" s="6" t="s">
        <v>1570</v>
      </c>
      <c r="E1007" s="6" t="s">
        <v>147</v>
      </c>
      <c r="F1007" s="4" t="str">
        <f>HYPERLINK("https://drive.google.com/file/d/1kanx80_2gpT1I-casVTQKeQ_YhIcMFDU/view?usp=drivesdk","Himani Bhatnagar, मुरादाबाद")</f>
        <v>Himani Bhatnagar, मुरादाबाद</v>
      </c>
    </row>
    <row r="1008" spans="1:6" ht="14.25" x14ac:dyDescent="0.2">
      <c r="A1008" s="6" t="s">
        <v>1599</v>
      </c>
      <c r="B1008" s="6" t="s">
        <v>16</v>
      </c>
      <c r="C1008" s="6" t="s">
        <v>1600</v>
      </c>
      <c r="D1008" s="6" t="s">
        <v>193</v>
      </c>
      <c r="E1008" s="6" t="s">
        <v>147</v>
      </c>
      <c r="F1008" s="4" t="str">
        <f>HYPERLINK("https://drive.google.com/file/d/1aA_XR3AMtWQpUTVlHWAcn42xtOEm_96I/view?usp=drivesdk","जयपाल सिंह, मुरादाबाद")</f>
        <v>जयपाल सिंह, मुरादाबाद</v>
      </c>
    </row>
    <row r="1009" spans="1:6" ht="14.25" x14ac:dyDescent="0.2">
      <c r="A1009" s="6" t="s">
        <v>1642</v>
      </c>
      <c r="B1009" s="6" t="s">
        <v>16</v>
      </c>
      <c r="C1009" s="6" t="s">
        <v>1643</v>
      </c>
      <c r="D1009" s="6" t="s">
        <v>146</v>
      </c>
      <c r="E1009" s="6" t="s">
        <v>147</v>
      </c>
      <c r="F1009" s="4" t="str">
        <f>HYPERLINK("https://drive.google.com/file/d/1xnCyyRJkWSPB8pgexF-mFNOO0nkRwa73/view?usp=drivesdk","Jyoti sharma, मुरादाबाद")</f>
        <v>Jyoti sharma, मुरादाबाद</v>
      </c>
    </row>
    <row r="1010" spans="1:6" ht="14.25" x14ac:dyDescent="0.2">
      <c r="A1010" s="6" t="s">
        <v>1717</v>
      </c>
      <c r="B1010" s="6" t="s">
        <v>16</v>
      </c>
      <c r="C1010" s="6" t="s">
        <v>1173</v>
      </c>
      <c r="D1010" s="6" t="s">
        <v>1174</v>
      </c>
      <c r="E1010" s="6" t="s">
        <v>147</v>
      </c>
      <c r="F1010" s="4" t="str">
        <f>HYPERLINK("https://drive.google.com/file/d/1EkoAxCSZidXnXO-_jqB0riGBw0MrrcSd/view?usp=drivesdk","Khilendra Singh, मुरादाबाद")</f>
        <v>Khilendra Singh, मुरादाबाद</v>
      </c>
    </row>
    <row r="1011" spans="1:6" ht="14.25" x14ac:dyDescent="0.2">
      <c r="A1011" s="6" t="s">
        <v>1739</v>
      </c>
      <c r="B1011" s="6" t="s">
        <v>16</v>
      </c>
      <c r="C1011" s="6" t="s">
        <v>1741</v>
      </c>
      <c r="D1011" s="6" t="s">
        <v>1742</v>
      </c>
      <c r="E1011" s="6" t="s">
        <v>147</v>
      </c>
      <c r="F1011" s="4" t="str">
        <f>HYPERLINK("https://drive.google.com/file/d/1lXr5rMALMPYIQF95NLtHaV5riz2JIojP/view?usp=drivesdk","कुलदीप कुमार, मुरादाबाद")</f>
        <v>कुलदीप कुमार, मुरादाबाद</v>
      </c>
    </row>
    <row r="1012" spans="1:6" ht="14.25" x14ac:dyDescent="0.2">
      <c r="A1012" s="6" t="s">
        <v>1743</v>
      </c>
      <c r="B1012" s="6" t="s">
        <v>16</v>
      </c>
      <c r="C1012" s="6" t="s">
        <v>1741</v>
      </c>
      <c r="D1012" s="6" t="s">
        <v>1742</v>
      </c>
      <c r="E1012" s="6" t="s">
        <v>147</v>
      </c>
      <c r="F1012" s="4" t="str">
        <f>HYPERLINK("https://drive.google.com/file/d/1U5LNRpXM3nlrRFpI3vgOec0hN6qyEB3Q/view?usp=drivesdk","प्रेमपाल सिंह, मुरादाबाद")</f>
        <v>प्रेमपाल सिंह, मुरादाबाद</v>
      </c>
    </row>
    <row r="1013" spans="1:6" ht="14.25" x14ac:dyDescent="0.2">
      <c r="A1013" s="6" t="s">
        <v>1744</v>
      </c>
      <c r="B1013" s="6" t="s">
        <v>16</v>
      </c>
      <c r="C1013" s="6" t="s">
        <v>1741</v>
      </c>
      <c r="D1013" s="6" t="s">
        <v>1745</v>
      </c>
      <c r="E1013" s="6" t="s">
        <v>147</v>
      </c>
      <c r="F1013" s="4" t="str">
        <f>HYPERLINK("https://drive.google.com/file/d/1W203IZhrEoJeXZwqiwBEmTASknpbU8QY/view?usp=drivesdk","रूबी शर्मा, मुरादाबाद")</f>
        <v>रूबी शर्मा, मुरादाबाद</v>
      </c>
    </row>
    <row r="1014" spans="1:6" ht="14.25" x14ac:dyDescent="0.2">
      <c r="A1014" s="6" t="s">
        <v>1746</v>
      </c>
      <c r="B1014" s="6" t="s">
        <v>7</v>
      </c>
      <c r="C1014" s="6" t="s">
        <v>1747</v>
      </c>
      <c r="D1014" s="6" t="s">
        <v>1742</v>
      </c>
      <c r="E1014" s="6" t="s">
        <v>147</v>
      </c>
      <c r="F1014" s="4" t="str">
        <f>HYPERLINK("https://drive.google.com/file/d/1uThOVzTeVsL9irxcJ2g1Q03VbzizG56V/view?usp=drivesdk","मृगांक रूहेला, मुरादाबाद")</f>
        <v>मृगांक रूहेला, मुरादाबाद</v>
      </c>
    </row>
    <row r="1015" spans="1:6" ht="14.25" x14ac:dyDescent="0.2">
      <c r="A1015" s="6" t="s">
        <v>1748</v>
      </c>
      <c r="B1015" s="6" t="s">
        <v>7</v>
      </c>
      <c r="C1015" s="6" t="s">
        <v>1747</v>
      </c>
      <c r="D1015" s="6" t="s">
        <v>1742</v>
      </c>
      <c r="E1015" s="6" t="s">
        <v>147</v>
      </c>
      <c r="F1015" s="4" t="str">
        <f>HYPERLINK("https://drive.google.com/file/d/1ug0h_UxvMmH-rBWUpnAKM2CUFM0LEMd-/view?usp=drivesdk","सौम्या रुहेला, मुरादाबाद")</f>
        <v>सौम्या रुहेला, मुरादाबाद</v>
      </c>
    </row>
    <row r="1016" spans="1:6" ht="14.25" x14ac:dyDescent="0.2">
      <c r="A1016" s="6" t="s">
        <v>1611</v>
      </c>
      <c r="B1016" s="6" t="s">
        <v>16</v>
      </c>
      <c r="C1016" s="6" t="s">
        <v>1390</v>
      </c>
      <c r="D1016" s="6" t="s">
        <v>1174</v>
      </c>
      <c r="E1016" s="6" t="s">
        <v>147</v>
      </c>
      <c r="F1016" s="4" t="str">
        <f>HYPERLINK("https://drive.google.com/file/d/1XIMYUnsT2c14njoZH4Byv7N5kkUCzXM9/view?usp=drivesdk","Monika Rani, मुरादाबाद")</f>
        <v>Monika Rani, मुरादाबाद</v>
      </c>
    </row>
    <row r="1017" spans="1:6" ht="14.25" x14ac:dyDescent="0.2">
      <c r="A1017" s="6" t="s">
        <v>1894</v>
      </c>
      <c r="B1017" s="6" t="s">
        <v>7</v>
      </c>
      <c r="C1017" s="6" t="s">
        <v>1895</v>
      </c>
      <c r="D1017" s="6" t="s">
        <v>146</v>
      </c>
      <c r="E1017" s="6" t="s">
        <v>147</v>
      </c>
      <c r="F1017" s="4" t="str">
        <f>HYPERLINK("https://drive.google.com/file/d/11RQzMTo3a3CUVDT_NcMobfmXaZe7MDQX/view?usp=drivesdk","Vanshika gupta, मुरादाबाद")</f>
        <v>Vanshika gupta, मुरादाबाद</v>
      </c>
    </row>
    <row r="1018" spans="1:6" ht="14.25" x14ac:dyDescent="0.2">
      <c r="A1018" s="6" t="s">
        <v>1906</v>
      </c>
      <c r="B1018" s="6" t="s">
        <v>16</v>
      </c>
      <c r="C1018" s="6" t="s">
        <v>1907</v>
      </c>
      <c r="D1018" s="6" t="s">
        <v>1174</v>
      </c>
      <c r="E1018" s="6" t="s">
        <v>147</v>
      </c>
      <c r="F1018" s="4" t="str">
        <f>HYPERLINK("https://drive.google.com/file/d/12EjIfjEnwwA-nLj7CrNYPZQrL_TnczyY/view?usp=drivesdk","Namita Rajput, मुरादाबाद")</f>
        <v>Namita Rajput, मुरादाबाद</v>
      </c>
    </row>
    <row r="1019" spans="1:6" ht="14.25" x14ac:dyDescent="0.2">
      <c r="A1019" s="6" t="s">
        <v>1908</v>
      </c>
      <c r="B1019" s="6" t="s">
        <v>16</v>
      </c>
      <c r="C1019" s="6" t="s">
        <v>1907</v>
      </c>
      <c r="D1019" s="6" t="s">
        <v>1174</v>
      </c>
      <c r="E1019" s="6" t="s">
        <v>147</v>
      </c>
      <c r="F1019" s="4" t="str">
        <f>HYPERLINK("https://drive.google.com/file/d/1D4fIipLUGOGVknqhmIVxoOUF2MWLmw9v/view?usp=drivesdk","Priyanka Chauhan, मुरादाबाद")</f>
        <v>Priyanka Chauhan, मुरादाबाद</v>
      </c>
    </row>
    <row r="1020" spans="1:6" ht="14.25" x14ac:dyDescent="0.2">
      <c r="A1020" s="6" t="s">
        <v>1909</v>
      </c>
      <c r="B1020" s="6" t="s">
        <v>16</v>
      </c>
      <c r="C1020" s="6" t="s">
        <v>1907</v>
      </c>
      <c r="D1020" s="6" t="s">
        <v>1174</v>
      </c>
      <c r="E1020" s="6" t="s">
        <v>147</v>
      </c>
      <c r="F1020" s="4" t="str">
        <f>HYPERLINK("https://drive.google.com/file/d/1agv9fMZz7JJNF_9YrStxZyDovZ1kkXz2/view?usp=drivesdk","Vineet Kumar Yadav, मुरादाबाद")</f>
        <v>Vineet Kumar Yadav, मुरादाबाद</v>
      </c>
    </row>
    <row r="1021" spans="1:6" ht="14.25" x14ac:dyDescent="0.2">
      <c r="A1021" s="6" t="s">
        <v>1910</v>
      </c>
      <c r="B1021" s="6" t="s">
        <v>281</v>
      </c>
      <c r="C1021" s="6" t="s">
        <v>1907</v>
      </c>
      <c r="D1021" s="6" t="s">
        <v>1174</v>
      </c>
      <c r="E1021" s="6" t="s">
        <v>147</v>
      </c>
      <c r="F1021" s="4" t="str">
        <f>HYPERLINK("https://drive.google.com/file/d/1R3VodGiDnmyoXVAEaev9TwtqHbAVFbkx/view?usp=drivesdk","Vimla, मुरादाबाद")</f>
        <v>Vimla, मुरादाबाद</v>
      </c>
    </row>
    <row r="1022" spans="1:6" ht="14.25" x14ac:dyDescent="0.2">
      <c r="A1022" s="6" t="s">
        <v>1911</v>
      </c>
      <c r="B1022" s="6" t="s">
        <v>281</v>
      </c>
      <c r="C1022" s="6" t="s">
        <v>1907</v>
      </c>
      <c r="D1022" s="6" t="s">
        <v>1174</v>
      </c>
      <c r="E1022" s="6" t="s">
        <v>147</v>
      </c>
      <c r="F1022" s="4" t="str">
        <f>HYPERLINK("https://drive.google.com/file/d/1BWt4oJmlkZqjxfI_wzUEPIxHfsOQ8hZG/view?usp=drivesdk","Shakuntala, मुरादाबाद")</f>
        <v>Shakuntala, मुरादाबाद</v>
      </c>
    </row>
    <row r="1023" spans="1:6" ht="14.25" x14ac:dyDescent="0.2">
      <c r="A1023" s="6" t="s">
        <v>1912</v>
      </c>
      <c r="B1023" s="6" t="s">
        <v>281</v>
      </c>
      <c r="C1023" s="6" t="s">
        <v>1907</v>
      </c>
      <c r="D1023" s="6" t="s">
        <v>1174</v>
      </c>
      <c r="E1023" s="6" t="s">
        <v>147</v>
      </c>
      <c r="F1023" s="4" t="str">
        <f>HYPERLINK("https://drive.google.com/file/d/14dWQyZchSGvSLAu9hWlwq8ZXlqja_36X/view?usp=drivesdk","Bhagwan Dei, मुरादाबाद")</f>
        <v>Bhagwan Dei, मुरादाबाद</v>
      </c>
    </row>
    <row r="1024" spans="1:6" ht="14.25" x14ac:dyDescent="0.2">
      <c r="A1024" s="6" t="s">
        <v>1913</v>
      </c>
      <c r="B1024" s="6" t="s">
        <v>16</v>
      </c>
      <c r="C1024" s="6" t="s">
        <v>1907</v>
      </c>
      <c r="D1024" s="6" t="s">
        <v>1174</v>
      </c>
      <c r="E1024" s="6" t="s">
        <v>147</v>
      </c>
      <c r="F1024" s="4" t="str">
        <f>HYPERLINK("https://drive.google.com/file/d/1SkbFh8ADleiOUzYDLnDCMUrY6WXdMaJS/view?usp=drivesdk","Chanchal, मुरादाबाद")</f>
        <v>Chanchal, मुरादाबाद</v>
      </c>
    </row>
    <row r="1025" spans="1:6" ht="14.25" x14ac:dyDescent="0.2">
      <c r="A1025" s="6" t="s">
        <v>2140</v>
      </c>
      <c r="B1025" s="6" t="s">
        <v>16</v>
      </c>
      <c r="C1025" s="6" t="s">
        <v>2141</v>
      </c>
      <c r="D1025" s="6" t="s">
        <v>1742</v>
      </c>
      <c r="E1025" s="6" t="s">
        <v>147</v>
      </c>
      <c r="F1025" s="4" t="str">
        <f>HYPERLINK("https://drive.google.com/file/d/1-Dx3sldA_7zr_b703LMc3L01zijR98I6/view?usp=drivesdk","प्रतिभा चौहान, मुरादाबाद")</f>
        <v>प्रतिभा चौहान, मुरादाबाद</v>
      </c>
    </row>
    <row r="1026" spans="1:6" ht="14.25" x14ac:dyDescent="0.2">
      <c r="A1026" s="6" t="s">
        <v>2290</v>
      </c>
      <c r="B1026" s="6" t="s">
        <v>16</v>
      </c>
      <c r="C1026" s="6" t="s">
        <v>2291</v>
      </c>
      <c r="D1026" s="6" t="s">
        <v>1174</v>
      </c>
      <c r="E1026" s="6" t="s">
        <v>147</v>
      </c>
      <c r="F1026" s="4" t="str">
        <f>HYPERLINK("https://drive.google.com/file/d/1U0b5Rw__J60CdX7E4A1dG0QyO69aKSjo/view?usp=drivesdk","Rahul Kumar Gautam, मुरादाबाद")</f>
        <v>Rahul Kumar Gautam, मुरादाबाद</v>
      </c>
    </row>
    <row r="1027" spans="1:6" ht="14.25" x14ac:dyDescent="0.2">
      <c r="A1027" s="6" t="s">
        <v>1616</v>
      </c>
      <c r="B1027" s="6" t="s">
        <v>16</v>
      </c>
      <c r="C1027" s="6" t="s">
        <v>2292</v>
      </c>
      <c r="D1027" s="6" t="s">
        <v>1174</v>
      </c>
      <c r="E1027" s="6" t="s">
        <v>147</v>
      </c>
      <c r="F1027" s="4" t="str">
        <f>HYPERLINK("https://drive.google.com/file/d/1bJpyevOPMGgW_rMJwHuMB5FWvDtRNMlU/view?usp=drivesdk","Jitendra Singh, मुरादाबाद")</f>
        <v>Jitendra Singh, मुरादाबाद</v>
      </c>
    </row>
    <row r="1028" spans="1:6" ht="14.25" x14ac:dyDescent="0.2">
      <c r="A1028" s="6" t="s">
        <v>1881</v>
      </c>
      <c r="B1028" s="6" t="s">
        <v>16</v>
      </c>
      <c r="C1028" s="6" t="s">
        <v>2291</v>
      </c>
      <c r="D1028" s="6" t="s">
        <v>1174</v>
      </c>
      <c r="E1028" s="6" t="s">
        <v>147</v>
      </c>
      <c r="F1028" s="4" t="str">
        <f>HYPERLINK("https://drive.google.com/file/d/1b4RzsAdTm_kT0fk4K79Ip6tUg4yNhkBy/view?usp=drivesdk","Meenakshi, मुरादाबाद")</f>
        <v>Meenakshi, मुरादाबाद</v>
      </c>
    </row>
    <row r="1029" spans="1:6" ht="14.25" x14ac:dyDescent="0.2">
      <c r="A1029" s="6" t="s">
        <v>2293</v>
      </c>
      <c r="B1029" s="6" t="s">
        <v>16</v>
      </c>
      <c r="C1029" s="6" t="s">
        <v>2292</v>
      </c>
      <c r="D1029" s="6" t="s">
        <v>1174</v>
      </c>
      <c r="E1029" s="6" t="s">
        <v>147</v>
      </c>
      <c r="F1029" s="4" t="str">
        <f>HYPERLINK("https://drive.google.com/file/d/1J3qh5jgpAzVPo1RubnnGcjOEALt97Hjm/view?usp=drivesdk","Shikha Rani, मुरादाबाद")</f>
        <v>Shikha Rani, मुरादाबाद</v>
      </c>
    </row>
    <row r="1030" spans="1:6" ht="14.25" x14ac:dyDescent="0.2">
      <c r="A1030" s="6" t="s">
        <v>2294</v>
      </c>
      <c r="B1030" s="6" t="s">
        <v>7</v>
      </c>
      <c r="C1030" s="6" t="s">
        <v>2292</v>
      </c>
      <c r="D1030" s="6" t="s">
        <v>1174</v>
      </c>
      <c r="E1030" s="6" t="s">
        <v>147</v>
      </c>
      <c r="F1030" s="4" t="str">
        <f>HYPERLINK("https://drive.google.com/file/d/1QiFlA02CcML-UtOv5M41iN73UurKdals/view?usp=drivesdk","Sankalp shikhar, मुरादाबाद")</f>
        <v>Sankalp shikhar, मुरादाबाद</v>
      </c>
    </row>
    <row r="1031" spans="1:6" ht="14.25" x14ac:dyDescent="0.2">
      <c r="A1031" s="6" t="s">
        <v>2295</v>
      </c>
      <c r="B1031" s="6" t="s">
        <v>16</v>
      </c>
      <c r="C1031" s="6" t="s">
        <v>2291</v>
      </c>
      <c r="D1031" s="6" t="s">
        <v>1174</v>
      </c>
      <c r="E1031" s="6" t="s">
        <v>147</v>
      </c>
      <c r="F1031" s="4" t="str">
        <f>HYPERLINK("https://drive.google.com/file/d/14ipUDuzIL62AFBk1qhBXhlaznKmdNPWG/view?usp=drivesdk","Alok Kumar, मुरादाबाद")</f>
        <v>Alok Kumar, मुरादाबाद</v>
      </c>
    </row>
    <row r="1032" spans="1:6" ht="14.25" x14ac:dyDescent="0.2">
      <c r="A1032" s="6" t="s">
        <v>2296</v>
      </c>
      <c r="B1032" s="6" t="s">
        <v>7</v>
      </c>
      <c r="C1032" s="6" t="s">
        <v>2292</v>
      </c>
      <c r="D1032" s="6" t="s">
        <v>1174</v>
      </c>
      <c r="E1032" s="6" t="s">
        <v>147</v>
      </c>
      <c r="F1032" s="4" t="str">
        <f>HYPERLINK("https://drive.google.com/file/d/1u6dixJ_U9mXcGzk0EQpN84go3Yso3gp9/view?usp=drivesdk","Ankush, मुरादाबाद")</f>
        <v>Ankush, मुरादाबाद</v>
      </c>
    </row>
    <row r="1033" spans="1:6" ht="14.25" x14ac:dyDescent="0.2">
      <c r="A1033" s="6" t="s">
        <v>2297</v>
      </c>
      <c r="B1033" s="6" t="s">
        <v>7</v>
      </c>
      <c r="C1033" s="6" t="s">
        <v>2292</v>
      </c>
      <c r="D1033" s="6" t="s">
        <v>1174</v>
      </c>
      <c r="E1033" s="6" t="s">
        <v>147</v>
      </c>
      <c r="F1033" s="4" t="str">
        <f>HYPERLINK("https://drive.google.com/file/d/1TUeDujDN787L2wIWQgj7XhEuNkBymiUx/view?usp=drivesdk","Priyanshu, मुरादाबाद")</f>
        <v>Priyanshu, मुरादाबाद</v>
      </c>
    </row>
    <row r="1034" spans="1:6" ht="14.25" x14ac:dyDescent="0.2">
      <c r="A1034" s="6" t="s">
        <v>2298</v>
      </c>
      <c r="B1034" s="6" t="s">
        <v>7</v>
      </c>
      <c r="C1034" s="6" t="s">
        <v>2299</v>
      </c>
      <c r="D1034" s="6" t="s">
        <v>1174</v>
      </c>
      <c r="E1034" s="6" t="s">
        <v>147</v>
      </c>
      <c r="F1034" s="4" t="str">
        <f>HYPERLINK("https://drive.google.com/file/d/1fXT36X7lChWKCAlP-DgqFutwwDfIRJP1/view?usp=drivesdk","Mayank Sharma, मुरादाबाद")</f>
        <v>Mayank Sharma, मुरादाबाद</v>
      </c>
    </row>
    <row r="1035" spans="1:6" ht="14.25" x14ac:dyDescent="0.2">
      <c r="A1035" s="6" t="s">
        <v>2300</v>
      </c>
      <c r="B1035" s="6" t="s">
        <v>7</v>
      </c>
      <c r="C1035" s="6" t="s">
        <v>2292</v>
      </c>
      <c r="D1035" s="6" t="s">
        <v>1174</v>
      </c>
      <c r="E1035" s="6" t="s">
        <v>147</v>
      </c>
      <c r="F1035" s="4" t="str">
        <f>HYPERLINK("https://drive.google.com/file/d/1kV1zPuzy6dp-W4wQc2-c5va0Ul8pe1LZ/view?usp=drivesdk","Tarun Sharma, मुरादाबाद")</f>
        <v>Tarun Sharma, मुरादाबाद</v>
      </c>
    </row>
    <row r="1036" spans="1:6" ht="14.25" x14ac:dyDescent="0.2">
      <c r="A1036" s="6" t="s">
        <v>2301</v>
      </c>
      <c r="B1036" s="6" t="s">
        <v>16</v>
      </c>
      <c r="C1036" s="6" t="s">
        <v>2302</v>
      </c>
      <c r="D1036" s="6" t="s">
        <v>2303</v>
      </c>
      <c r="E1036" s="6" t="s">
        <v>147</v>
      </c>
      <c r="F1036" s="4" t="str">
        <f>HYPERLINK("https://drive.google.com/file/d/15GjwSzrfrqezO44O2mf5RQbNKSYrr9on/view?usp=drivesdk","Chhamta Rani, मुरादाबाद")</f>
        <v>Chhamta Rani, मुरादाबाद</v>
      </c>
    </row>
    <row r="1037" spans="1:6" ht="14.25" x14ac:dyDescent="0.2">
      <c r="A1037" s="6" t="s">
        <v>2543</v>
      </c>
      <c r="B1037" s="6" t="s">
        <v>281</v>
      </c>
      <c r="C1037" s="6" t="s">
        <v>2544</v>
      </c>
      <c r="D1037" s="6" t="s">
        <v>146</v>
      </c>
      <c r="E1037" s="6" t="s">
        <v>147</v>
      </c>
      <c r="F1037" s="4" t="str">
        <f>HYPERLINK("https://drive.google.com/file/d/10xoGSScCTHe8rlpQGgGJIOpauK7UzQFS/view?usp=drivesdk","Victon Singh, मुरादाबाद")</f>
        <v>Victon Singh, मुरादाबाद</v>
      </c>
    </row>
    <row r="1038" spans="1:6" ht="14.25" x14ac:dyDescent="0.2">
      <c r="A1038" s="6" t="s">
        <v>2551</v>
      </c>
      <c r="B1038" s="6" t="s">
        <v>7</v>
      </c>
      <c r="C1038" s="6" t="s">
        <v>2552</v>
      </c>
      <c r="D1038" s="6" t="s">
        <v>146</v>
      </c>
      <c r="E1038" s="6" t="s">
        <v>147</v>
      </c>
      <c r="F1038" s="4" t="str">
        <f>HYPERLINK("https://drive.google.com/file/d/1w53k02bC2miqd_2L1meysvVg_FM6PY_f/view?usp=drivesdk","Sanskriti singh, मुरादाबाद")</f>
        <v>Sanskriti singh, मुरादाबाद</v>
      </c>
    </row>
    <row r="1039" spans="1:6" ht="14.25" x14ac:dyDescent="0.2">
      <c r="A1039" s="6" t="s">
        <v>612</v>
      </c>
      <c r="B1039" s="6" t="s">
        <v>16</v>
      </c>
      <c r="C1039" s="6" t="s">
        <v>2553</v>
      </c>
      <c r="D1039" s="6" t="s">
        <v>2554</v>
      </c>
      <c r="E1039" s="6" t="s">
        <v>147</v>
      </c>
      <c r="F1039" s="4" t="str">
        <f>HYPERLINK("https://drive.google.com/file/d/1Q2HrqrxScLkPDdMGhwjvQaNp_HZP0qLA/view?usp=drivesdk","Shweta singh, मुरादाबाद")</f>
        <v>Shweta singh, मुरादाबाद</v>
      </c>
    </row>
    <row r="1040" spans="1:6" ht="14.25" x14ac:dyDescent="0.2">
      <c r="A1040" s="6" t="s">
        <v>2551</v>
      </c>
      <c r="B1040" s="6" t="s">
        <v>7</v>
      </c>
      <c r="C1040" s="6" t="s">
        <v>2552</v>
      </c>
      <c r="D1040" s="6" t="s">
        <v>146</v>
      </c>
      <c r="E1040" s="6" t="s">
        <v>147</v>
      </c>
      <c r="F1040" s="4" t="str">
        <f>HYPERLINK("https://drive.google.com/file/d/1MeswBnGYCUTK8TWM9yNSBwfM2ETVjIGq/view?usp=drivesdk","Sanskriti singh, मुरादाबाद")</f>
        <v>Sanskriti singh, मुरादाबाद</v>
      </c>
    </row>
    <row r="1041" spans="1:6" ht="14.25" x14ac:dyDescent="0.2">
      <c r="A1041" s="6" t="s">
        <v>2555</v>
      </c>
      <c r="B1041" s="6" t="s">
        <v>7</v>
      </c>
      <c r="C1041" s="6" t="s">
        <v>2556</v>
      </c>
      <c r="D1041" s="6" t="s">
        <v>1570</v>
      </c>
      <c r="E1041" s="6" t="s">
        <v>147</v>
      </c>
      <c r="F1041" s="4" t="str">
        <f>HYPERLINK("https://drive.google.com/file/d/1dmyHrOPLn9kqOBsTvn0IWI4vPj1TQZ0D/view?usp=drivesdk","Tejshav Arya, मुरादाबाद")</f>
        <v>Tejshav Arya, मुरादाबाद</v>
      </c>
    </row>
    <row r="1042" spans="1:6" ht="14.25" x14ac:dyDescent="0.2">
      <c r="A1042" s="6" t="s">
        <v>2557</v>
      </c>
      <c r="B1042" s="6" t="s">
        <v>32</v>
      </c>
      <c r="C1042" s="6" t="s">
        <v>2558</v>
      </c>
      <c r="D1042" s="6" t="s">
        <v>147</v>
      </c>
      <c r="E1042" s="6" t="s">
        <v>147</v>
      </c>
      <c r="F1042" s="4" t="str">
        <f>HYPERLINK("https://drive.google.com/file/d/1rmVFJ_IncHFAHEasr4QgY2zjzHDuKeBA/view?usp=drivesdk","आनंद वर्धन, मुरादाबाद")</f>
        <v>आनंद वर्धन, मुरादाबाद</v>
      </c>
    </row>
    <row r="1043" spans="1:6" ht="14.25" x14ac:dyDescent="0.2">
      <c r="A1043" s="6" t="s">
        <v>2559</v>
      </c>
      <c r="B1043" s="6" t="s">
        <v>32</v>
      </c>
      <c r="C1043" s="6" t="s">
        <v>2560</v>
      </c>
      <c r="D1043" s="6" t="s">
        <v>147</v>
      </c>
      <c r="E1043" s="6" t="s">
        <v>147</v>
      </c>
      <c r="F1043" s="4" t="str">
        <f>HYPERLINK("https://drive.google.com/file/d/174Hpynz-cCbq3KkbczaepdgxFAF874MN/view?usp=drivesdk","संजय कुमार रस्तोगी, मुरादाबाद")</f>
        <v>संजय कुमार रस्तोगी, मुरादाबाद</v>
      </c>
    </row>
    <row r="1044" spans="1:6" ht="14.25" x14ac:dyDescent="0.2">
      <c r="A1044" s="6" t="s">
        <v>2561</v>
      </c>
      <c r="B1044" s="6" t="s">
        <v>32</v>
      </c>
      <c r="C1044" s="6" t="s">
        <v>2560</v>
      </c>
      <c r="D1044" s="6" t="s">
        <v>147</v>
      </c>
      <c r="E1044" s="6" t="s">
        <v>147</v>
      </c>
      <c r="F1044" s="4" t="str">
        <f>HYPERLINK("https://drive.google.com/file/d/1LEaIzVRrcf0Js2J3uj6sDGw-Bq9Q9HUt/view?usp=drivesdk","बुद्ध प्रिय सिंह, मुरादाबाद")</f>
        <v>बुद्ध प्रिय सिंह, मुरादाबाद</v>
      </c>
    </row>
    <row r="1045" spans="1:6" ht="14.25" x14ac:dyDescent="0.2">
      <c r="A1045" s="6" t="s">
        <v>2562</v>
      </c>
      <c r="B1045" s="6" t="s">
        <v>16</v>
      </c>
      <c r="C1045" s="6" t="s">
        <v>2563</v>
      </c>
      <c r="D1045" s="6" t="s">
        <v>1742</v>
      </c>
      <c r="E1045" s="6" t="s">
        <v>147</v>
      </c>
      <c r="F1045" s="4" t="str">
        <f>HYPERLINK("https://drive.google.com/file/d/1aJpNqaY_s5Yk-YOYJ_fmAY1YAZBD_a6_/view?usp=drivesdk","संयोगिता, मुरादाबाद")</f>
        <v>संयोगिता, मुरादाबाद</v>
      </c>
    </row>
    <row r="1046" spans="1:6" ht="14.25" x14ac:dyDescent="0.2">
      <c r="A1046" s="6" t="s">
        <v>2564</v>
      </c>
      <c r="B1046" s="6" t="s">
        <v>16</v>
      </c>
      <c r="C1046" s="6" t="s">
        <v>2565</v>
      </c>
      <c r="D1046" s="6" t="s">
        <v>1174</v>
      </c>
      <c r="E1046" s="6" t="s">
        <v>147</v>
      </c>
      <c r="F1046" s="4" t="str">
        <f>HYPERLINK("https://drive.google.com/file/d/1wmxqU0_js6w9U426nl9HI4lOoZyJIL6j/view?usp=drivesdk","Keshav Kumar, मुरादाबाद")</f>
        <v>Keshav Kumar, मुरादाबाद</v>
      </c>
    </row>
    <row r="1047" spans="1:6" ht="14.25" x14ac:dyDescent="0.2">
      <c r="A1047" s="6" t="s">
        <v>2566</v>
      </c>
      <c r="B1047" s="6" t="s">
        <v>7</v>
      </c>
      <c r="C1047" s="6" t="s">
        <v>2567</v>
      </c>
      <c r="D1047" s="6" t="s">
        <v>1174</v>
      </c>
      <c r="E1047" s="6" t="s">
        <v>147</v>
      </c>
      <c r="F1047" s="4" t="str">
        <f>HYPERLINK("https://drive.google.com/file/d/1nUsxR4OLrUSgivixurHZqytbuptY3NeI/view?usp=drivesdk","Farhana, मुरादाबाद")</f>
        <v>Farhana, मुरादाबाद</v>
      </c>
    </row>
    <row r="1048" spans="1:6" ht="14.25" x14ac:dyDescent="0.2">
      <c r="A1048" s="6" t="s">
        <v>2568</v>
      </c>
      <c r="B1048" s="6" t="s">
        <v>7</v>
      </c>
      <c r="C1048" s="6" t="s">
        <v>2569</v>
      </c>
      <c r="D1048" s="6" t="s">
        <v>1174</v>
      </c>
      <c r="E1048" s="6" t="s">
        <v>147</v>
      </c>
      <c r="F1048" s="4" t="str">
        <f>HYPERLINK("https://drive.google.com/file/d/12kcHhOt-EGrYIWEW6Yii9knyWh8FRdwJ/view?usp=drivesdk","Gulmehak, मुरादाबाद")</f>
        <v>Gulmehak, मुरादाबाद</v>
      </c>
    </row>
    <row r="1049" spans="1:6" ht="14.25" x14ac:dyDescent="0.2">
      <c r="A1049" s="6" t="s">
        <v>2570</v>
      </c>
      <c r="B1049" s="6" t="s">
        <v>7</v>
      </c>
      <c r="C1049" s="6" t="s">
        <v>2567</v>
      </c>
      <c r="D1049" s="6" t="s">
        <v>1174</v>
      </c>
      <c r="E1049" s="6" t="s">
        <v>147</v>
      </c>
      <c r="F1049" s="4" t="str">
        <f>HYPERLINK("https://drive.google.com/file/d/1E2IZQF_7S57VZSscujmvfdkgg2YuEHiH/view?usp=drivesdk","Ikra, मुरादाबाद")</f>
        <v>Ikra, मुरादाबाद</v>
      </c>
    </row>
    <row r="1050" spans="1:6" ht="14.25" x14ac:dyDescent="0.2">
      <c r="A1050" s="6" t="s">
        <v>2571</v>
      </c>
      <c r="B1050" s="6" t="s">
        <v>16</v>
      </c>
      <c r="C1050" s="6" t="s">
        <v>2572</v>
      </c>
      <c r="D1050" s="6" t="s">
        <v>225</v>
      </c>
      <c r="E1050" s="6" t="s">
        <v>147</v>
      </c>
      <c r="F1050" s="4" t="str">
        <f>HYPERLINK("https://drive.google.com/file/d/1bfgztppJpnLe60xMgcfjIpQQCesNXFtl/view?usp=drivesdk","Roshni Verma, मुरादाबाद")</f>
        <v>Roshni Verma, मुरादाबाद</v>
      </c>
    </row>
    <row r="1051" spans="1:6" ht="14.25" x14ac:dyDescent="0.2">
      <c r="A1051" s="6" t="s">
        <v>2573</v>
      </c>
      <c r="B1051" s="6" t="s">
        <v>16</v>
      </c>
      <c r="C1051" s="6" t="s">
        <v>2574</v>
      </c>
      <c r="D1051" s="6" t="s">
        <v>2575</v>
      </c>
      <c r="E1051" s="6" t="s">
        <v>147</v>
      </c>
      <c r="F1051" s="4" t="str">
        <f>HYPERLINK("https://drive.google.com/file/d/1zqeQeKuXxBPcWnYEulItS_nqJdqY40vt/view?usp=drivesdk","Vovita rani, मुरादाबाद")</f>
        <v>Vovita rani, मुरादाबाद</v>
      </c>
    </row>
    <row r="1052" spans="1:6" ht="14.25" x14ac:dyDescent="0.2">
      <c r="A1052" s="6" t="s">
        <v>2576</v>
      </c>
      <c r="B1052" s="6" t="s">
        <v>16</v>
      </c>
      <c r="C1052" s="6" t="s">
        <v>2577</v>
      </c>
      <c r="D1052" s="6" t="s">
        <v>2575</v>
      </c>
      <c r="E1052" s="6" t="s">
        <v>147</v>
      </c>
      <c r="F1052" s="4" t="str">
        <f>HYPERLINK("https://drive.google.com/file/d/1CWytyjbtmVDMfZnr2qZljWD9OExE53n8/view?usp=drivesdk","Rajni bala, मुरादाबाद")</f>
        <v>Rajni bala, मुरादाबाद</v>
      </c>
    </row>
    <row r="1053" spans="1:6" ht="14.25" x14ac:dyDescent="0.2">
      <c r="A1053" s="6" t="s">
        <v>2578</v>
      </c>
      <c r="B1053" s="6" t="s">
        <v>16</v>
      </c>
      <c r="C1053" s="6" t="s">
        <v>2579</v>
      </c>
      <c r="D1053" s="6" t="s">
        <v>1742</v>
      </c>
      <c r="E1053" s="6" t="s">
        <v>147</v>
      </c>
      <c r="F1053" s="4" t="str">
        <f>HYPERLINK("https://drive.google.com/file/d/1bmkEJlqipwCUYo4A-6XbCERB7_VPO2gU/view?usp=drivesdk","ऊषा सुख, मुरादाबाद")</f>
        <v>ऊषा सुख, मुरादाबाद</v>
      </c>
    </row>
    <row r="1054" spans="1:6" ht="14.25" x14ac:dyDescent="0.2">
      <c r="A1054" s="6" t="s">
        <v>2580</v>
      </c>
      <c r="B1054" s="6" t="s">
        <v>7</v>
      </c>
      <c r="C1054" s="6" t="s">
        <v>2581</v>
      </c>
      <c r="D1054" s="6" t="s">
        <v>1742</v>
      </c>
      <c r="E1054" s="6" t="s">
        <v>147</v>
      </c>
      <c r="F1054" s="4" t="str">
        <f>HYPERLINK("https://drive.google.com/file/d/1AB7PaH4AXhcEqPduY1poM4d93Prj2Vna/view?usp=drivesdk","Sumit, मुरादाबाद")</f>
        <v>Sumit, मुरादाबाद</v>
      </c>
    </row>
    <row r="1055" spans="1:6" ht="14.25" x14ac:dyDescent="0.2">
      <c r="A1055" s="6" t="s">
        <v>2582</v>
      </c>
      <c r="B1055" s="6" t="s">
        <v>16</v>
      </c>
      <c r="C1055" s="6" t="s">
        <v>2581</v>
      </c>
      <c r="D1055" s="6" t="s">
        <v>1742</v>
      </c>
      <c r="E1055" s="6" t="s">
        <v>147</v>
      </c>
      <c r="F1055" s="4" t="str">
        <f>HYPERLINK("https://drive.google.com/file/d/1BQezd0U_pwjt2fv3ShGYjI5Iy1VbppQK/view?usp=drivesdk","संजीता, मुरादाबाद")</f>
        <v>संजीता, मुरादाबाद</v>
      </c>
    </row>
    <row r="1056" spans="1:6" ht="14.25" x14ac:dyDescent="0.2">
      <c r="A1056" s="6" t="s">
        <v>2583</v>
      </c>
      <c r="B1056" s="6" t="s">
        <v>16</v>
      </c>
      <c r="C1056" s="6" t="s">
        <v>2584</v>
      </c>
      <c r="D1056" s="6" t="s">
        <v>1174</v>
      </c>
      <c r="E1056" s="6" t="s">
        <v>147</v>
      </c>
      <c r="F1056" s="4" t="str">
        <f>HYPERLINK("https://drive.google.com/file/d/14-iL-cXfoskIS0cohghAk44SYbwxv0G7/view?usp=drivesdk","Satveer singh, मुरादाबाद")</f>
        <v>Satveer singh, मुरादाबाद</v>
      </c>
    </row>
    <row r="1057" spans="1:6" ht="14.25" x14ac:dyDescent="0.2">
      <c r="A1057" s="6" t="s">
        <v>2585</v>
      </c>
      <c r="B1057" s="6" t="s">
        <v>16</v>
      </c>
      <c r="C1057" s="6" t="s">
        <v>2586</v>
      </c>
      <c r="D1057" s="6" t="s">
        <v>2587</v>
      </c>
      <c r="E1057" s="6" t="s">
        <v>147</v>
      </c>
      <c r="F1057" s="4" t="str">
        <f>HYPERLINK("https://drive.google.com/file/d/1xyA0dt2BNmM3OmVGxfp9m690VL1hnr-0/view?usp=drivesdk","Tej pal singh Chauhan, मुरादाबाद")</f>
        <v>Tej pal singh Chauhan, मुरादाबाद</v>
      </c>
    </row>
    <row r="1058" spans="1:6" ht="14.25" x14ac:dyDescent="0.2">
      <c r="A1058" s="6" t="s">
        <v>2588</v>
      </c>
      <c r="B1058" s="6" t="s">
        <v>16</v>
      </c>
      <c r="C1058" s="6" t="s">
        <v>2589</v>
      </c>
      <c r="D1058" s="6" t="s">
        <v>1174</v>
      </c>
      <c r="E1058" s="6" t="s">
        <v>147</v>
      </c>
      <c r="F1058" s="4" t="str">
        <f>HYPERLINK("https://drive.google.com/file/d/12cTo_R6dNiDxFORfFvnfyQPgba6kFVcN/view?usp=drivesdk","Priyanka Jaiswal, मुरादाबाद")</f>
        <v>Priyanka Jaiswal, मुरादाबाद</v>
      </c>
    </row>
    <row r="1059" spans="1:6" ht="14.25" x14ac:dyDescent="0.2">
      <c r="A1059" s="6" t="s">
        <v>2590</v>
      </c>
      <c r="B1059" s="6" t="s">
        <v>7</v>
      </c>
      <c r="C1059" s="6" t="s">
        <v>2569</v>
      </c>
      <c r="D1059" s="6" t="s">
        <v>1174</v>
      </c>
      <c r="E1059" s="6" t="s">
        <v>147</v>
      </c>
      <c r="F1059" s="4" t="str">
        <f>HYPERLINK("https://drive.google.com/file/d/1R_dZ7e2D6VLVF37SDunf_hjQipQIjHl4/view?usp=drivesdk","Kashifa, मुरादाबाद")</f>
        <v>Kashifa, मुरादाबाद</v>
      </c>
    </row>
    <row r="1060" spans="1:6" ht="14.25" x14ac:dyDescent="0.2">
      <c r="A1060" s="6" t="s">
        <v>2591</v>
      </c>
      <c r="B1060" s="6" t="s">
        <v>7</v>
      </c>
      <c r="C1060" s="6" t="s">
        <v>2569</v>
      </c>
      <c r="D1060" s="6" t="s">
        <v>1174</v>
      </c>
      <c r="E1060" s="6" t="s">
        <v>147</v>
      </c>
      <c r="F1060" s="4" t="str">
        <f>HYPERLINK("https://drive.google.com/file/d/1o8egyWN4-NGkjTDklu7qXV-waVM62Dtr/view?usp=drivesdk","Nisha, मुरादाबाद")</f>
        <v>Nisha, मुरादाबाद</v>
      </c>
    </row>
    <row r="1061" spans="1:6" ht="14.25" x14ac:dyDescent="0.2">
      <c r="A1061" s="6" t="s">
        <v>2592</v>
      </c>
      <c r="B1061" s="6" t="s">
        <v>16</v>
      </c>
      <c r="C1061" s="6" t="s">
        <v>2593</v>
      </c>
      <c r="D1061" s="6" t="s">
        <v>2594</v>
      </c>
      <c r="E1061" s="6" t="s">
        <v>147</v>
      </c>
      <c r="F1061" s="4" t="str">
        <f>HYPERLINK("https://drive.google.com/file/d/1sDuuK_AqHxn192OPGYeIYYAuJlHJM0Yo/view?usp=drivesdk","Harish Chandra Tiwari, मुरादाबाद")</f>
        <v>Harish Chandra Tiwari, मुरादाबाद</v>
      </c>
    </row>
    <row r="1062" spans="1:6" ht="14.25" x14ac:dyDescent="0.2">
      <c r="A1062" s="6" t="s">
        <v>2595</v>
      </c>
      <c r="B1062" s="6" t="s">
        <v>7</v>
      </c>
      <c r="C1062" s="6" t="s">
        <v>2567</v>
      </c>
      <c r="D1062" s="6" t="s">
        <v>1174</v>
      </c>
      <c r="E1062" s="6" t="s">
        <v>147</v>
      </c>
      <c r="F1062" s="4" t="str">
        <f>HYPERLINK("https://drive.google.com/file/d/1rnAfB_oRlhAST7DAWZwlhWxh7DOwORgE/view?usp=drivesdk","Alina Ray, मुरादाबाद")</f>
        <v>Alina Ray, मुरादाबाद</v>
      </c>
    </row>
    <row r="1063" spans="1:6" ht="14.25" x14ac:dyDescent="0.2">
      <c r="A1063" s="6" t="s">
        <v>2596</v>
      </c>
      <c r="B1063" s="6" t="s">
        <v>16</v>
      </c>
      <c r="C1063" s="6" t="s">
        <v>2597</v>
      </c>
      <c r="D1063" s="6" t="s">
        <v>2598</v>
      </c>
      <c r="E1063" s="6" t="s">
        <v>147</v>
      </c>
      <c r="F1063" s="4" t="str">
        <f>HYPERLINK("https://drive.google.com/file/d/1y4TCyHjHIxY2v1hlYN69upt46LwWcBWc/view?usp=drivesdk","संजय गुप्ता, मुरादाबाद")</f>
        <v>संजय गुप्ता, मुरादाबाद</v>
      </c>
    </row>
    <row r="1064" spans="1:6" ht="14.25" x14ac:dyDescent="0.2">
      <c r="A1064" s="6" t="s">
        <v>2599</v>
      </c>
      <c r="B1064" s="6" t="s">
        <v>16</v>
      </c>
      <c r="C1064" s="6" t="s">
        <v>2600</v>
      </c>
      <c r="D1064" s="6" t="s">
        <v>1174</v>
      </c>
      <c r="E1064" s="6" t="s">
        <v>147</v>
      </c>
      <c r="F1064" s="4" t="str">
        <f>HYPERLINK("https://drive.google.com/file/d/1qgNeq9zEi6NDpbB1JluQUhWlug9m66Dt/view?usp=drivesdk","Binita Kumari Jha, मुरादाबाद")</f>
        <v>Binita Kumari Jha, मुरादाबाद</v>
      </c>
    </row>
    <row r="1065" spans="1:6" ht="14.25" x14ac:dyDescent="0.2">
      <c r="A1065" s="6" t="s">
        <v>2601</v>
      </c>
      <c r="B1065" s="6" t="s">
        <v>16</v>
      </c>
      <c r="C1065" s="6" t="s">
        <v>2602</v>
      </c>
      <c r="D1065" s="6" t="s">
        <v>2603</v>
      </c>
      <c r="E1065" s="6" t="s">
        <v>147</v>
      </c>
      <c r="F1065" s="4" t="str">
        <f>HYPERLINK("https://drive.google.com/file/d/1QPdRbdfc3kRo4M1_0uOvacK8IGd1EEge/view?usp=drivesdk","SUDHISH CHANDRA PARASHARI, मुरादाबाद")</f>
        <v>SUDHISH CHANDRA PARASHARI, मुरादाबाद</v>
      </c>
    </row>
    <row r="1066" spans="1:6" ht="14.25" x14ac:dyDescent="0.2">
      <c r="A1066" s="6" t="s">
        <v>2604</v>
      </c>
      <c r="B1066" s="6" t="s">
        <v>7</v>
      </c>
      <c r="C1066" s="6" t="s">
        <v>2605</v>
      </c>
      <c r="D1066" s="6" t="s">
        <v>1174</v>
      </c>
      <c r="E1066" s="6" t="s">
        <v>147</v>
      </c>
      <c r="F1066" s="4" t="str">
        <f>HYPERLINK("https://drive.google.com/file/d/1E0ik6toduDu5rx35qpvcQKKsLxFvykNK/view?usp=drivesdk","Vinit Yadav, मुरादाबाद")</f>
        <v>Vinit Yadav, मुरादाबाद</v>
      </c>
    </row>
    <row r="1067" spans="1:6" ht="14.25" x14ac:dyDescent="0.2">
      <c r="A1067" s="6" t="s">
        <v>2606</v>
      </c>
      <c r="B1067" s="6" t="s">
        <v>16</v>
      </c>
      <c r="C1067" s="6" t="s">
        <v>2607</v>
      </c>
      <c r="D1067" s="6" t="s">
        <v>1174</v>
      </c>
      <c r="E1067" s="6" t="s">
        <v>147</v>
      </c>
      <c r="F1067" s="4" t="str">
        <f>HYPERLINK("https://drive.google.com/file/d/1Vsenp5L2YvBHFBADBILov8wSuWxOvrhn/view?usp=drivesdk","kusum kumari, मुरादाबाद")</f>
        <v>kusum kumari, मुरादाबाद</v>
      </c>
    </row>
    <row r="1068" spans="1:6" ht="14.25" x14ac:dyDescent="0.2">
      <c r="A1068" s="6" t="s">
        <v>2608</v>
      </c>
      <c r="B1068" s="6" t="s">
        <v>16</v>
      </c>
      <c r="C1068" s="6" t="s">
        <v>2609</v>
      </c>
      <c r="D1068" s="6" t="s">
        <v>2575</v>
      </c>
      <c r="E1068" s="6" t="s">
        <v>147</v>
      </c>
      <c r="F1068" s="4" t="str">
        <f>HYPERLINK("https://drive.google.com/file/d/1uLag9Ohjq-taUsB26SB0nLlE_do4Ok9W/view?usp=drivesdk","Ratnesh bala, मुरादाबाद")</f>
        <v>Ratnesh bala, मुरादाबाद</v>
      </c>
    </row>
    <row r="1069" spans="1:6" ht="14.25" x14ac:dyDescent="0.2">
      <c r="A1069" s="6" t="s">
        <v>612</v>
      </c>
      <c r="B1069" s="6" t="s">
        <v>16</v>
      </c>
      <c r="C1069" s="6" t="s">
        <v>2610</v>
      </c>
      <c r="D1069" s="6" t="s">
        <v>2554</v>
      </c>
      <c r="E1069" s="6" t="s">
        <v>147</v>
      </c>
      <c r="F1069" s="4" t="str">
        <f>HYPERLINK("https://drive.google.com/file/d/1v8uC4pFJMZmg0jzMHIWfgWF066UzSerS/view?usp=drivesdk","Shweta singh, मुरादाबाद")</f>
        <v>Shweta singh, मुरादाबाद</v>
      </c>
    </row>
    <row r="1070" spans="1:6" ht="14.25" x14ac:dyDescent="0.2">
      <c r="A1070" s="6" t="s">
        <v>2611</v>
      </c>
      <c r="B1070" s="6" t="s">
        <v>16</v>
      </c>
      <c r="C1070" s="6" t="s">
        <v>2612</v>
      </c>
      <c r="D1070" s="6" t="s">
        <v>193</v>
      </c>
      <c r="E1070" s="6" t="s">
        <v>147</v>
      </c>
      <c r="F1070" s="4" t="str">
        <f>HYPERLINK("https://drive.google.com/file/d/1FkO6-JK4_eVVDud6uT6S4ue5CVFXcpNG/view?usp=drivesdk","JAYPAL SINGH, मुरादाबाद")</f>
        <v>JAYPAL SINGH, मुरादाबाद</v>
      </c>
    </row>
    <row r="1071" spans="1:6" ht="14.25" x14ac:dyDescent="0.2">
      <c r="A1071" s="6" t="s">
        <v>2613</v>
      </c>
      <c r="B1071" s="6" t="s">
        <v>16</v>
      </c>
      <c r="C1071" s="6" t="s">
        <v>2614</v>
      </c>
      <c r="D1071" s="6" t="s">
        <v>2615</v>
      </c>
      <c r="E1071" s="6" t="s">
        <v>147</v>
      </c>
      <c r="F1071" s="4" t="str">
        <f>HYPERLINK("https://drive.google.com/file/d/1cGJLk6FPleg3Y6AeUX0h0yu8LyjSQ4Vj/view?usp=drivesdk","Tarannum Masood, मुरादाबाद")</f>
        <v>Tarannum Masood, मुरादाबाद</v>
      </c>
    </row>
    <row r="1072" spans="1:6" ht="14.25" x14ac:dyDescent="0.2">
      <c r="A1072" s="6" t="s">
        <v>2616</v>
      </c>
      <c r="B1072" s="6" t="s">
        <v>16</v>
      </c>
      <c r="C1072" s="6" t="s">
        <v>2617</v>
      </c>
      <c r="D1072" s="6" t="s">
        <v>2615</v>
      </c>
      <c r="E1072" s="6" t="s">
        <v>147</v>
      </c>
      <c r="F1072" s="4" t="str">
        <f>HYPERLINK("https://drive.google.com/file/d/1rs2aFXIMqerNBz26K_kgO9sP0tQ6JPup/view?usp=drivesdk","Savita Devi, मुरादाबाद")</f>
        <v>Savita Devi, मुरादाबाद</v>
      </c>
    </row>
    <row r="1073" spans="1:6" ht="14.25" x14ac:dyDescent="0.2">
      <c r="A1073" s="6" t="s">
        <v>2618</v>
      </c>
      <c r="B1073" s="6" t="s">
        <v>16</v>
      </c>
      <c r="C1073" s="6" t="s">
        <v>2619</v>
      </c>
      <c r="D1073" s="6" t="s">
        <v>2615</v>
      </c>
      <c r="E1073" s="6" t="s">
        <v>147</v>
      </c>
      <c r="F1073" s="4" t="str">
        <f>HYPERLINK("https://drive.google.com/file/d/1qeY6j_c3B1pJ5xWLilpqtrAAUqrvTXEd/view?usp=drivesdk","Pooja Rani, मुरादाबाद")</f>
        <v>Pooja Rani, मुरादाबाद</v>
      </c>
    </row>
    <row r="1074" spans="1:6" ht="14.25" x14ac:dyDescent="0.2">
      <c r="A1074" s="6" t="s">
        <v>2620</v>
      </c>
      <c r="B1074" s="6" t="s">
        <v>16</v>
      </c>
      <c r="C1074" s="6" t="s">
        <v>2621</v>
      </c>
      <c r="D1074" s="6" t="s">
        <v>193</v>
      </c>
      <c r="E1074" s="6" t="s">
        <v>147</v>
      </c>
      <c r="F1074" s="4" t="str">
        <f>HYPERLINK("https://drive.google.com/file/d/1vwKT6pn4sUjw9CfJQ1KGe8m5_smQ5_qJ/view?usp=drivesdk","तसलीम जहां ( स०अ०), मुरादाबाद")</f>
        <v>तसलीम जहां ( स०अ०), मुरादाबाद</v>
      </c>
    </row>
    <row r="1075" spans="1:6" ht="14.25" x14ac:dyDescent="0.2">
      <c r="A1075" s="6" t="s">
        <v>2622</v>
      </c>
      <c r="B1075" s="6" t="s">
        <v>16</v>
      </c>
      <c r="C1075" s="6" t="s">
        <v>2623</v>
      </c>
      <c r="D1075" s="6" t="s">
        <v>193</v>
      </c>
      <c r="E1075" s="6" t="s">
        <v>147</v>
      </c>
      <c r="F1075" s="4" t="str">
        <f>HYPERLINK("https://drive.google.com/file/d/1eJisb6HXnVHCoC8qgwgcin7Cx2SzoPva/view?usp=drivesdk","रोबीना यज़दानी, मुरादाबाद")</f>
        <v>रोबीना यज़दानी, मुरादाबाद</v>
      </c>
    </row>
    <row r="1076" spans="1:6" ht="14.25" x14ac:dyDescent="0.2">
      <c r="A1076" s="6" t="s">
        <v>2624</v>
      </c>
      <c r="B1076" s="6" t="s">
        <v>32</v>
      </c>
      <c r="C1076" s="6" t="s">
        <v>2625</v>
      </c>
      <c r="D1076" s="6" t="s">
        <v>193</v>
      </c>
      <c r="E1076" s="6" t="s">
        <v>147</v>
      </c>
      <c r="F1076" s="4" t="str">
        <f>HYPERLINK("https://drive.google.com/file/d/1DIMK_12Zzj9zhGjcBo6O6jNaLtuK09oI/view?usp=drivesdk","अरूण कुमार, मुरादाबाद")</f>
        <v>अरूण कुमार, मुरादाबाद</v>
      </c>
    </row>
    <row r="1077" spans="1:6" ht="14.25" x14ac:dyDescent="0.2">
      <c r="A1077" s="6" t="s">
        <v>2626</v>
      </c>
      <c r="B1077" s="6" t="s">
        <v>32</v>
      </c>
      <c r="C1077" s="6" t="s">
        <v>2625</v>
      </c>
      <c r="D1077" s="6" t="s">
        <v>1742</v>
      </c>
      <c r="E1077" s="6" t="s">
        <v>147</v>
      </c>
      <c r="F1077" s="4" t="str">
        <f>HYPERLINK("https://drive.google.com/file/d/1_pOOT-7hMiGthfZG1fEaLLNnbF5troE3/view?usp=drivesdk","उदयवीर सिंह, मुरादाबाद")</f>
        <v>उदयवीर सिंह, मुरादाबाद</v>
      </c>
    </row>
    <row r="1078" spans="1:6" ht="14.25" x14ac:dyDescent="0.2">
      <c r="A1078" s="6" t="s">
        <v>2627</v>
      </c>
      <c r="B1078" s="6" t="s">
        <v>16</v>
      </c>
      <c r="C1078" s="6" t="s">
        <v>2628</v>
      </c>
      <c r="D1078" s="6" t="s">
        <v>2629</v>
      </c>
      <c r="E1078" s="6" t="s">
        <v>147</v>
      </c>
      <c r="F1078" s="4" t="str">
        <f>HYPERLINK("https://drive.google.com/file/d/1U8TK3qlPdOJB5yyhEgwVBTtLphwjRPgP/view?usp=drivesdk","Indresh Kumari, मुरादाबाद")</f>
        <v>Indresh Kumari, मुरादाबाद</v>
      </c>
    </row>
    <row r="1079" spans="1:6" ht="14.25" x14ac:dyDescent="0.2">
      <c r="A1079" s="6" t="s">
        <v>2630</v>
      </c>
      <c r="B1079" s="6" t="s">
        <v>16</v>
      </c>
      <c r="C1079" s="6" t="s">
        <v>2631</v>
      </c>
      <c r="D1079" s="6" t="s">
        <v>2632</v>
      </c>
      <c r="E1079" s="6" t="s">
        <v>147</v>
      </c>
      <c r="F1079" s="4" t="str">
        <f>HYPERLINK("https://drive.google.com/file/d/1K3siUoEdgpsy02DtOaTEKHdx8p47SelX/view?usp=drivesdk","Huma perveen, मुरादाबाद")</f>
        <v>Huma perveen, मुरादाबाद</v>
      </c>
    </row>
    <row r="1080" spans="1:6" ht="14.25" x14ac:dyDescent="0.2">
      <c r="A1080" s="6" t="s">
        <v>2633</v>
      </c>
      <c r="B1080" s="6" t="s">
        <v>16</v>
      </c>
      <c r="C1080" s="6" t="s">
        <v>2634</v>
      </c>
      <c r="D1080" s="6" t="s">
        <v>2615</v>
      </c>
      <c r="E1080" s="6" t="s">
        <v>147</v>
      </c>
      <c r="F1080" s="4" t="str">
        <f>HYPERLINK("https://drive.google.com/file/d/1uW9B9GuFkPclgiUS4CkcqbCJHdMop5rr/view?usp=drivesdk","Mamta Agarwal, मुरादाबाद")</f>
        <v>Mamta Agarwal, मुरादाबाद</v>
      </c>
    </row>
    <row r="1081" spans="1:6" ht="14.25" x14ac:dyDescent="0.2">
      <c r="A1081" s="6" t="s">
        <v>2635</v>
      </c>
      <c r="B1081" s="6" t="s">
        <v>16</v>
      </c>
      <c r="C1081" s="6" t="s">
        <v>2636</v>
      </c>
      <c r="D1081" s="6" t="s">
        <v>2615</v>
      </c>
      <c r="E1081" s="6" t="s">
        <v>147</v>
      </c>
      <c r="F1081" s="4" t="str">
        <f>HYPERLINK("https://drive.google.com/file/d/1HvoBiEBA3ipdLYdTzmc5zkM-FHgZo1u6/view?usp=drivesdk","Savita Rani, मुरादाबाद")</f>
        <v>Savita Rani, मुरादाबाद</v>
      </c>
    </row>
    <row r="1082" spans="1:6" ht="14.25" x14ac:dyDescent="0.2">
      <c r="A1082" s="6" t="s">
        <v>2637</v>
      </c>
      <c r="B1082" s="6" t="s">
        <v>32</v>
      </c>
      <c r="C1082" s="6" t="s">
        <v>2625</v>
      </c>
      <c r="D1082" s="6" t="s">
        <v>2638</v>
      </c>
      <c r="E1082" s="6" t="s">
        <v>147</v>
      </c>
      <c r="F1082" s="4" t="str">
        <f>HYPERLINK("https://drive.google.com/file/d/1oG_5YA0nOI1-_quPkFDDP8bsKUiiMHwz/view?usp=drivesdk","नरेंद्र सिंह तंवर, मुरादाबाद")</f>
        <v>नरेंद्र सिंह तंवर, मुरादाबाद</v>
      </c>
    </row>
    <row r="1083" spans="1:6" ht="14.25" x14ac:dyDescent="0.2">
      <c r="A1083" s="6" t="s">
        <v>2639</v>
      </c>
      <c r="B1083" s="6" t="s">
        <v>32</v>
      </c>
      <c r="C1083" s="6" t="s">
        <v>2640</v>
      </c>
      <c r="D1083" s="6" t="s">
        <v>147</v>
      </c>
      <c r="E1083" s="6" t="s">
        <v>147</v>
      </c>
      <c r="F1083" s="4" t="str">
        <f>HYPERLINK("https://drive.google.com/file/d/1gmvQZ44DtmIsib-n-yi4Henmou79lhdD/view?usp=drivesdk","शीशूपाल शर्मा, मुरादाबाद")</f>
        <v>शीशूपाल शर्मा, मुरादाबाद</v>
      </c>
    </row>
    <row r="1084" spans="1:6" ht="14.25" x14ac:dyDescent="0.2">
      <c r="A1084" s="6" t="s">
        <v>2641</v>
      </c>
      <c r="B1084" s="6" t="s">
        <v>125</v>
      </c>
      <c r="C1084" s="6" t="s">
        <v>2642</v>
      </c>
      <c r="D1084" s="6" t="s">
        <v>147</v>
      </c>
      <c r="E1084" s="6" t="s">
        <v>147</v>
      </c>
      <c r="F1084" s="4" t="str">
        <f>HYPERLINK("https://drive.google.com/file/d/1EcKeuBW0BoGpFjDMjC8qDu2uKaAKqCQy/view?usp=drivesdk","राजपाल सिंह चौहान, मुरादाबाद")</f>
        <v>राजपाल सिंह चौहान, मुरादाबाद</v>
      </c>
    </row>
    <row r="1085" spans="1:6" ht="14.25" x14ac:dyDescent="0.2">
      <c r="A1085" s="6" t="s">
        <v>2643</v>
      </c>
      <c r="B1085" s="6" t="s">
        <v>7</v>
      </c>
      <c r="C1085" s="6" t="s">
        <v>2567</v>
      </c>
      <c r="D1085" s="6" t="s">
        <v>1174</v>
      </c>
      <c r="E1085" s="6" t="s">
        <v>147</v>
      </c>
      <c r="F1085" s="4" t="str">
        <f>HYPERLINK("https://drive.google.com/file/d/1xfo9X08f6dzDyGK6X1Zgu9HbdQTLTJyu/view?usp=drivesdk","Sophya, मुरादाबाद")</f>
        <v>Sophya, मुरादाबाद</v>
      </c>
    </row>
    <row r="1086" spans="1:6" ht="14.25" x14ac:dyDescent="0.2">
      <c r="A1086" s="6" t="s">
        <v>2644</v>
      </c>
      <c r="B1086" s="6" t="s">
        <v>7</v>
      </c>
      <c r="C1086" s="6" t="s">
        <v>2567</v>
      </c>
      <c r="D1086" s="6" t="s">
        <v>1174</v>
      </c>
      <c r="E1086" s="6" t="s">
        <v>147</v>
      </c>
      <c r="F1086" s="4" t="str">
        <f>HYPERLINK("https://drive.google.com/file/d/1SacGvdR0VfeYT7MVALXo3z5KNAAe0Cej/view?usp=drivesdk","Ilma, मुरादाबाद")</f>
        <v>Ilma, मुरादाबाद</v>
      </c>
    </row>
    <row r="1087" spans="1:6" ht="14.25" x14ac:dyDescent="0.2">
      <c r="A1087" s="6" t="s">
        <v>2645</v>
      </c>
      <c r="B1087" s="6" t="s">
        <v>7</v>
      </c>
      <c r="C1087" s="6" t="s">
        <v>2567</v>
      </c>
      <c r="D1087" s="6" t="s">
        <v>1174</v>
      </c>
      <c r="E1087" s="6" t="s">
        <v>147</v>
      </c>
      <c r="F1087" s="4" t="str">
        <f>HYPERLINK("https://drive.google.com/file/d/1aPvRdhaoxXsa2HD-Z6wRmAhjHkiuu1Jq/view?usp=drivesdk","Rihan, मुरादाबाद")</f>
        <v>Rihan, मुरादाबाद</v>
      </c>
    </row>
    <row r="1088" spans="1:6" ht="14.25" x14ac:dyDescent="0.2">
      <c r="A1088" s="6" t="s">
        <v>2646</v>
      </c>
      <c r="B1088" s="6" t="s">
        <v>7</v>
      </c>
      <c r="C1088" s="6" t="s">
        <v>2567</v>
      </c>
      <c r="D1088" s="6" t="s">
        <v>1174</v>
      </c>
      <c r="E1088" s="6" t="s">
        <v>147</v>
      </c>
      <c r="F1088" s="4" t="str">
        <f>HYPERLINK("https://drive.google.com/file/d/11nuz02jw6CiZrgmYVJDBWLHNK4mnx5en/view?usp=drivesdk","Samreen, मुरादाबाद")</f>
        <v>Samreen, मुरादाबाद</v>
      </c>
    </row>
    <row r="1089" spans="1:6" ht="14.25" x14ac:dyDescent="0.2">
      <c r="A1089" s="6" t="s">
        <v>2647</v>
      </c>
      <c r="B1089" s="6" t="s">
        <v>7</v>
      </c>
      <c r="C1089" s="6" t="s">
        <v>2567</v>
      </c>
      <c r="D1089" s="6" t="s">
        <v>1174</v>
      </c>
      <c r="E1089" s="6" t="s">
        <v>147</v>
      </c>
      <c r="F1089" s="4" t="str">
        <f>HYPERLINK("https://drive.google.com/file/d/1wFiuCjsGecNVGw69XefA8ojb_q7VethJ/view?usp=drivesdk","Prateek, मुरादाबाद")</f>
        <v>Prateek, मुरादाबाद</v>
      </c>
    </row>
    <row r="1090" spans="1:6" ht="14.25" x14ac:dyDescent="0.2">
      <c r="A1090" s="6" t="s">
        <v>2648</v>
      </c>
      <c r="B1090" s="6" t="s">
        <v>7</v>
      </c>
      <c r="C1090" s="6" t="s">
        <v>2567</v>
      </c>
      <c r="D1090" s="6" t="s">
        <v>1174</v>
      </c>
      <c r="E1090" s="6" t="s">
        <v>147</v>
      </c>
      <c r="F1090" s="4" t="str">
        <f>HYPERLINK("https://drive.google.com/file/d/1rsW8EXcDy0l_uPR-9r6Tuqv2ilwTgjJ4/view?usp=drivesdk","Armaan, मुरादाबाद")</f>
        <v>Armaan, मुरादाबाद</v>
      </c>
    </row>
    <row r="1091" spans="1:6" ht="14.25" x14ac:dyDescent="0.2">
      <c r="A1091" s="6" t="s">
        <v>2649</v>
      </c>
      <c r="B1091" s="6" t="s">
        <v>7</v>
      </c>
      <c r="C1091" s="6" t="s">
        <v>2567</v>
      </c>
      <c r="D1091" s="6" t="s">
        <v>1174</v>
      </c>
      <c r="E1091" s="6" t="s">
        <v>147</v>
      </c>
      <c r="F1091" s="4" t="str">
        <f>HYPERLINK("https://drive.google.com/file/d/1LGhxXDbttmtLYACpNjoOqo2aKh_YSZm-/view?usp=drivesdk","Aas Mohammad, मुरादाबाद")</f>
        <v>Aas Mohammad, मुरादाबाद</v>
      </c>
    </row>
    <row r="1092" spans="1:6" ht="14.25" x14ac:dyDescent="0.2">
      <c r="A1092" s="6" t="s">
        <v>2650</v>
      </c>
      <c r="B1092" s="6" t="s">
        <v>7</v>
      </c>
      <c r="C1092" s="6" t="s">
        <v>2567</v>
      </c>
      <c r="D1092" s="6" t="s">
        <v>1174</v>
      </c>
      <c r="E1092" s="6" t="s">
        <v>147</v>
      </c>
      <c r="F1092" s="4" t="str">
        <f>HYPERLINK("https://drive.google.com/file/d/1_rssUZVc8qwUVbJHn8JruH61XFfsMNq3/view?usp=drivesdk","Aaksha, मुरादाबाद")</f>
        <v>Aaksha, मुरादाबाद</v>
      </c>
    </row>
    <row r="1093" spans="1:6" ht="14.25" x14ac:dyDescent="0.2">
      <c r="A1093" s="6" t="s">
        <v>2651</v>
      </c>
      <c r="B1093" s="6" t="s">
        <v>7</v>
      </c>
      <c r="C1093" s="6" t="s">
        <v>2567</v>
      </c>
      <c r="D1093" s="6" t="s">
        <v>1174</v>
      </c>
      <c r="E1093" s="6" t="s">
        <v>147</v>
      </c>
      <c r="F1093" s="4" t="str">
        <f>HYPERLINK("https://drive.google.com/file/d/1QnFnWGGKrr0NSJTtgBf3ya0sWkmaRsfM/view?usp=drivesdk","Shabnam, मुरादाबाद")</f>
        <v>Shabnam, मुरादाबाद</v>
      </c>
    </row>
    <row r="1094" spans="1:6" ht="14.25" x14ac:dyDescent="0.2">
      <c r="A1094" s="6" t="s">
        <v>2652</v>
      </c>
      <c r="B1094" s="6" t="s">
        <v>7</v>
      </c>
      <c r="C1094" s="6" t="s">
        <v>2567</v>
      </c>
      <c r="D1094" s="6" t="s">
        <v>1174</v>
      </c>
      <c r="E1094" s="6" t="s">
        <v>147</v>
      </c>
      <c r="F1094" s="4" t="str">
        <f>HYPERLINK("https://drive.google.com/file/d/1s5No2bi9ALk7aRsx5Ls3aY8EhmWEkmYN/view?usp=drivesdk","Shubhana, मुरादाबाद")</f>
        <v>Shubhana, मुरादाबाद</v>
      </c>
    </row>
    <row r="1095" spans="1:6" ht="14.25" x14ac:dyDescent="0.2">
      <c r="A1095" s="6" t="s">
        <v>2653</v>
      </c>
      <c r="B1095" s="6" t="s">
        <v>7</v>
      </c>
      <c r="C1095" s="6" t="s">
        <v>2654</v>
      </c>
      <c r="D1095" s="6" t="s">
        <v>1174</v>
      </c>
      <c r="E1095" s="6" t="s">
        <v>147</v>
      </c>
      <c r="F1095" s="4" t="str">
        <f>HYPERLINK("https://drive.google.com/file/d/1oaaPlVmn-ZYlIE533WxYe4Z7jyckqE5y/view?usp=drivesdk","Shan Mohammed, मुरादाबाद")</f>
        <v>Shan Mohammed, मुरादाबाद</v>
      </c>
    </row>
    <row r="1096" spans="1:6" ht="14.25" x14ac:dyDescent="0.2">
      <c r="A1096" s="6" t="s">
        <v>2655</v>
      </c>
      <c r="B1096" s="6" t="s">
        <v>7</v>
      </c>
      <c r="C1096" s="6" t="s">
        <v>2567</v>
      </c>
      <c r="D1096" s="6" t="s">
        <v>1174</v>
      </c>
      <c r="E1096" s="6" t="s">
        <v>147</v>
      </c>
      <c r="F1096" s="4" t="str">
        <f>HYPERLINK("https://drive.google.com/file/d/1puAP_xV16ov6ICE5uizG_pt0u-OndD8v/view?usp=drivesdk","Mehreen parveen, मुरादाबाद")</f>
        <v>Mehreen parveen, मुरादाबाद</v>
      </c>
    </row>
    <row r="1097" spans="1:6" ht="14.25" x14ac:dyDescent="0.2">
      <c r="A1097" s="6" t="s">
        <v>2656</v>
      </c>
      <c r="B1097" s="6" t="s">
        <v>7</v>
      </c>
      <c r="C1097" s="6" t="s">
        <v>2567</v>
      </c>
      <c r="D1097" s="6" t="s">
        <v>1174</v>
      </c>
      <c r="E1097" s="6" t="s">
        <v>147</v>
      </c>
      <c r="F1097" s="4" t="str">
        <f>HYPERLINK("https://drive.google.com/file/d/1MgnE8026FJLyNFXSSbUNPv4HNEpuzTha/view?usp=drivesdk","Yesh, मुरादाबाद")</f>
        <v>Yesh, मुरादाबाद</v>
      </c>
    </row>
    <row r="1098" spans="1:6" ht="14.25" x14ac:dyDescent="0.2">
      <c r="A1098" s="6" t="s">
        <v>2657</v>
      </c>
      <c r="B1098" s="6" t="s">
        <v>7</v>
      </c>
      <c r="C1098" s="6" t="s">
        <v>2567</v>
      </c>
      <c r="D1098" s="6" t="s">
        <v>1174</v>
      </c>
      <c r="E1098" s="6" t="s">
        <v>147</v>
      </c>
      <c r="F1098" s="4" t="str">
        <f>HYPERLINK("https://drive.google.com/file/d/1kSAezS48DhaXi-lvgP3FjsJ-le0g_Cyp/view?usp=drivesdk","Shakshi, मुरादाबाद")</f>
        <v>Shakshi, मुरादाबाद</v>
      </c>
    </row>
    <row r="1099" spans="1:6" ht="14.25" x14ac:dyDescent="0.2">
      <c r="A1099" s="6" t="s">
        <v>2658</v>
      </c>
      <c r="B1099" s="6" t="s">
        <v>7</v>
      </c>
      <c r="C1099" s="6" t="s">
        <v>2567</v>
      </c>
      <c r="D1099" s="6" t="s">
        <v>1174</v>
      </c>
      <c r="E1099" s="6" t="s">
        <v>147</v>
      </c>
      <c r="F1099" s="4" t="str">
        <f>HYPERLINK("https://drive.google.com/file/d/1RcJekNxavN1cIl5YSUtuClKzcRfLQok8/view?usp=drivesdk","Pushpendra, मुरादाबाद")</f>
        <v>Pushpendra, मुरादाबाद</v>
      </c>
    </row>
    <row r="1100" spans="1:6" ht="14.25" x14ac:dyDescent="0.2">
      <c r="A1100" s="6" t="s">
        <v>2659</v>
      </c>
      <c r="B1100" s="6" t="s">
        <v>7</v>
      </c>
      <c r="C1100" s="6" t="s">
        <v>2567</v>
      </c>
      <c r="D1100" s="6" t="s">
        <v>1174</v>
      </c>
      <c r="E1100" s="6" t="s">
        <v>147</v>
      </c>
      <c r="F1100" s="4" t="str">
        <f>HYPERLINK("https://drive.google.com/file/d/1un8YzP-M1k2EGQ4PGqcoC-QL1tnuqfyv/view?usp=drivesdk","Krish, मुरादाबाद")</f>
        <v>Krish, मुरादाबाद</v>
      </c>
    </row>
    <row r="1101" spans="1:6" ht="14.25" x14ac:dyDescent="0.2">
      <c r="A1101" s="6" t="s">
        <v>2238</v>
      </c>
      <c r="B1101" s="6" t="s">
        <v>7</v>
      </c>
      <c r="C1101" s="6" t="s">
        <v>2567</v>
      </c>
      <c r="D1101" s="6" t="s">
        <v>1174</v>
      </c>
      <c r="E1101" s="6" t="s">
        <v>147</v>
      </c>
      <c r="F1101" s="4" t="str">
        <f>HYPERLINK("https://drive.google.com/file/d/1xPg-61SkZfFXl4oohCvBSBKHWqxB48dA/view?usp=drivesdk","Shivam, मुरादाबाद")</f>
        <v>Shivam, मुरादाबाद</v>
      </c>
    </row>
    <row r="1102" spans="1:6" ht="14.25" x14ac:dyDescent="0.2">
      <c r="A1102" s="6" t="s">
        <v>2238</v>
      </c>
      <c r="B1102" s="6" t="s">
        <v>7</v>
      </c>
      <c r="C1102" s="6" t="s">
        <v>2567</v>
      </c>
      <c r="D1102" s="6" t="s">
        <v>1174</v>
      </c>
      <c r="E1102" s="6" t="s">
        <v>147</v>
      </c>
      <c r="F1102" s="4" t="str">
        <f>HYPERLINK("https://drive.google.com/file/d/1lGQgH0c-qavyUQ1JXJY4nVRCCUUtxsxJ/view?usp=drivesdk","Shivam, मुरादाबाद")</f>
        <v>Shivam, मुरादाबाद</v>
      </c>
    </row>
    <row r="1103" spans="1:6" ht="14.25" x14ac:dyDescent="0.2">
      <c r="A1103" s="6" t="s">
        <v>2238</v>
      </c>
      <c r="B1103" s="6" t="s">
        <v>7</v>
      </c>
      <c r="C1103" s="6" t="s">
        <v>2569</v>
      </c>
      <c r="D1103" s="6" t="s">
        <v>1174</v>
      </c>
      <c r="E1103" s="6" t="s">
        <v>147</v>
      </c>
      <c r="F1103" s="4" t="str">
        <f>HYPERLINK("https://drive.google.com/file/d/1U9kLa32tFXWeG1rzIbMfkuiqoqbvKe6Z/view?usp=drivesdk","Shivam, मुरादाबाद")</f>
        <v>Shivam, मुरादाबाद</v>
      </c>
    </row>
    <row r="1104" spans="1:6" ht="14.25" x14ac:dyDescent="0.2">
      <c r="A1104" s="6" t="s">
        <v>2660</v>
      </c>
      <c r="B1104" s="6" t="s">
        <v>7</v>
      </c>
      <c r="C1104" s="6" t="s">
        <v>2567</v>
      </c>
      <c r="D1104" s="6" t="s">
        <v>1174</v>
      </c>
      <c r="E1104" s="6" t="s">
        <v>147</v>
      </c>
      <c r="F1104" s="4" t="str">
        <f>HYPERLINK("https://drive.google.com/file/d/1A6xYsD0xw3fbkG1Pr26YYUJOhY-NqzQh/view?usp=drivesdk","Manish, मुरादाबाद")</f>
        <v>Manish, मुरादाबाद</v>
      </c>
    </row>
    <row r="1105" spans="1:6" ht="14.25" x14ac:dyDescent="0.2">
      <c r="A1105" s="6" t="s">
        <v>2660</v>
      </c>
      <c r="B1105" s="6" t="s">
        <v>7</v>
      </c>
      <c r="C1105" s="6" t="s">
        <v>2567</v>
      </c>
      <c r="D1105" s="6" t="s">
        <v>1174</v>
      </c>
      <c r="E1105" s="6" t="s">
        <v>147</v>
      </c>
      <c r="F1105" s="4" t="str">
        <f>HYPERLINK("https://drive.google.com/file/d/19hEbg0GweHJJrXFuYPK9C0HgDXCEJrk2/view?usp=drivesdk","Manish, मुरादाबाद")</f>
        <v>Manish, मुरादाबाद</v>
      </c>
    </row>
    <row r="1106" spans="1:6" ht="14.25" x14ac:dyDescent="0.2">
      <c r="A1106" s="6" t="s">
        <v>2661</v>
      </c>
      <c r="B1106" s="6" t="s">
        <v>7</v>
      </c>
      <c r="C1106" s="6" t="s">
        <v>2567</v>
      </c>
      <c r="D1106" s="6" t="s">
        <v>1174</v>
      </c>
      <c r="E1106" s="6" t="s">
        <v>147</v>
      </c>
      <c r="F1106" s="4" t="str">
        <f>HYPERLINK("https://drive.google.com/file/d/1UEnDdx5SWDSKTHCHLz6eBtzNPI6PQc9p/view?usp=drivesdk","Vanshika, मुरादाबाद")</f>
        <v>Vanshika, मुरादाबाद</v>
      </c>
    </row>
    <row r="1107" spans="1:6" ht="14.25" x14ac:dyDescent="0.2">
      <c r="A1107" s="6" t="s">
        <v>2661</v>
      </c>
      <c r="B1107" s="6" t="s">
        <v>7</v>
      </c>
      <c r="C1107" s="6" t="s">
        <v>2569</v>
      </c>
      <c r="D1107" s="6" t="s">
        <v>1174</v>
      </c>
      <c r="E1107" s="6" t="s">
        <v>147</v>
      </c>
      <c r="F1107" s="4" t="str">
        <f>HYPERLINK("https://drive.google.com/file/d/1hEIzRwqlVp2zUxs4Dr9Uq-CH8AWVqmc9/view?usp=drivesdk","Vanshika, मुरादाबाद")</f>
        <v>Vanshika, मुरादाबाद</v>
      </c>
    </row>
    <row r="1108" spans="1:6" ht="14.25" x14ac:dyDescent="0.2">
      <c r="A1108" s="6" t="s">
        <v>2662</v>
      </c>
      <c r="B1108" s="6" t="s">
        <v>7</v>
      </c>
      <c r="C1108" s="6" t="s">
        <v>2663</v>
      </c>
      <c r="D1108" s="6" t="s">
        <v>1174</v>
      </c>
      <c r="E1108" s="6" t="s">
        <v>147</v>
      </c>
      <c r="F1108" s="4" t="str">
        <f>HYPERLINK("https://drive.google.com/file/d/1Mlka14OQt6W4khFQPWUJMzJw4WzHnzYq/view?usp=drivesdk","Manika, मुरादाबाद")</f>
        <v>Manika, मुरादाबाद</v>
      </c>
    </row>
    <row r="1109" spans="1:6" ht="14.25" x14ac:dyDescent="0.2">
      <c r="A1109" s="6" t="s">
        <v>2662</v>
      </c>
      <c r="B1109" s="6" t="s">
        <v>7</v>
      </c>
      <c r="C1109" s="6" t="s">
        <v>2567</v>
      </c>
      <c r="D1109" s="6" t="s">
        <v>1174</v>
      </c>
      <c r="E1109" s="6" t="s">
        <v>147</v>
      </c>
      <c r="F1109" s="4" t="str">
        <f>HYPERLINK("https://drive.google.com/file/d/10a0kCyA9OHBzDO5rc55aaktnWcKtSdfV/view?usp=drivesdk","Manika, मुरादाबाद")</f>
        <v>Manika, मुरादाबाद</v>
      </c>
    </row>
    <row r="1110" spans="1:6" ht="14.25" x14ac:dyDescent="0.2">
      <c r="A1110" s="6" t="s">
        <v>2664</v>
      </c>
      <c r="B1110" s="6" t="s">
        <v>7</v>
      </c>
      <c r="C1110" s="6" t="s">
        <v>2567</v>
      </c>
      <c r="D1110" s="6" t="s">
        <v>1174</v>
      </c>
      <c r="E1110" s="6" t="s">
        <v>147</v>
      </c>
      <c r="F1110" s="4" t="str">
        <f>HYPERLINK("https://drive.google.com/file/d/1VfqZ24n2PUMxTBHTqSQ8iZkpJiKjGbt6/view?usp=drivesdk","Shikha, मुरादाबाद")</f>
        <v>Shikha, मुरादाबाद</v>
      </c>
    </row>
    <row r="1111" spans="1:6" ht="14.25" x14ac:dyDescent="0.2">
      <c r="A1111" s="6" t="s">
        <v>1881</v>
      </c>
      <c r="B1111" s="6" t="s">
        <v>7</v>
      </c>
      <c r="C1111" s="6" t="s">
        <v>2569</v>
      </c>
      <c r="D1111" s="6" t="s">
        <v>1174</v>
      </c>
      <c r="E1111" s="6" t="s">
        <v>147</v>
      </c>
      <c r="F1111" s="4" t="str">
        <f>HYPERLINK("https://drive.google.com/file/d/16txM-2hVYdZb_NuEyr67K6r0cXdicz-G/view?usp=drivesdk","Meenakshi, मुरादाबाद")</f>
        <v>Meenakshi, मुरादाबाद</v>
      </c>
    </row>
    <row r="1112" spans="1:6" ht="14.25" x14ac:dyDescent="0.2">
      <c r="A1112" s="6" t="s">
        <v>2665</v>
      </c>
      <c r="B1112" s="6" t="s">
        <v>7</v>
      </c>
      <c r="C1112" s="6" t="s">
        <v>2567</v>
      </c>
      <c r="D1112" s="6" t="s">
        <v>1174</v>
      </c>
      <c r="E1112" s="6" t="s">
        <v>147</v>
      </c>
      <c r="F1112" s="4" t="str">
        <f>HYPERLINK("https://drive.google.com/file/d/1HwRwhZnp8yTXCmcfrL66IIZT72tUUnKB/view?usp=drivesdk","Neeraj, मुरादाबाद")</f>
        <v>Neeraj, मुरादाबाद</v>
      </c>
    </row>
    <row r="1113" spans="1:6" ht="14.25" x14ac:dyDescent="0.2">
      <c r="A1113" s="6" t="s">
        <v>2666</v>
      </c>
      <c r="B1113" s="6" t="s">
        <v>7</v>
      </c>
      <c r="C1113" s="6" t="s">
        <v>2567</v>
      </c>
      <c r="D1113" s="6" t="s">
        <v>1174</v>
      </c>
      <c r="E1113" s="6" t="s">
        <v>147</v>
      </c>
      <c r="F1113" s="4" t="str">
        <f>HYPERLINK("https://drive.google.com/file/d/1uGpAnWoIEwWwQ5TofyZUrH-p-WDr50ny/view?usp=drivesdk","Naitik, मुरादाबाद")</f>
        <v>Naitik, मुरादाबाद</v>
      </c>
    </row>
    <row r="1114" spans="1:6" ht="14.25" x14ac:dyDescent="0.2">
      <c r="A1114" s="6" t="s">
        <v>2667</v>
      </c>
      <c r="B1114" s="6" t="s">
        <v>7</v>
      </c>
      <c r="C1114" s="6" t="s">
        <v>2569</v>
      </c>
      <c r="D1114" s="6" t="s">
        <v>1174</v>
      </c>
      <c r="E1114" s="6" t="s">
        <v>147</v>
      </c>
      <c r="F1114" s="4" t="str">
        <f>HYPERLINK("https://drive.google.com/file/d/1471o1EdiZQE3uaSyhWQW8i-wakLHGjSo/view?usp=drivesdk","Vishakha, मुरादाबाद")</f>
        <v>Vishakha, मुरादाबाद</v>
      </c>
    </row>
    <row r="1115" spans="1:6" ht="14.25" x14ac:dyDescent="0.2">
      <c r="A1115" s="6" t="s">
        <v>2668</v>
      </c>
      <c r="B1115" s="6" t="s">
        <v>7</v>
      </c>
      <c r="C1115" s="6" t="s">
        <v>2569</v>
      </c>
      <c r="D1115" s="6" t="s">
        <v>1174</v>
      </c>
      <c r="E1115" s="6" t="s">
        <v>147</v>
      </c>
      <c r="F1115" s="4" t="str">
        <f>HYPERLINK("https://drive.google.com/file/d/1CwLBhNayyf8tUvndfkYOJLDe2Aao56vH/view?usp=drivesdk","Vaishnavi, मुरादाबाद")</f>
        <v>Vaishnavi, मुरादाबाद</v>
      </c>
    </row>
    <row r="1116" spans="1:6" ht="14.25" x14ac:dyDescent="0.2">
      <c r="A1116" s="6" t="s">
        <v>2669</v>
      </c>
      <c r="B1116" s="6" t="s">
        <v>7</v>
      </c>
      <c r="C1116" s="6" t="s">
        <v>2567</v>
      </c>
      <c r="D1116" s="6" t="s">
        <v>1174</v>
      </c>
      <c r="E1116" s="6" t="s">
        <v>147</v>
      </c>
      <c r="F1116" s="4" t="str">
        <f>HYPERLINK("https://drive.google.com/file/d/1rqel8Hbg1XcebcziYLwjpHNsUAQ5CHxY/view?usp=drivesdk","Vinika, मुरादाबाद")</f>
        <v>Vinika, मुरादाबाद</v>
      </c>
    </row>
    <row r="1117" spans="1:6" ht="14.25" x14ac:dyDescent="0.2">
      <c r="A1117" s="6" t="s">
        <v>2670</v>
      </c>
      <c r="B1117" s="6" t="s">
        <v>7</v>
      </c>
      <c r="C1117" s="6" t="s">
        <v>2569</v>
      </c>
      <c r="D1117" s="6" t="s">
        <v>1174</v>
      </c>
      <c r="E1117" s="6" t="s">
        <v>147</v>
      </c>
      <c r="F1117" s="4" t="str">
        <f>HYPERLINK("https://drive.google.com/file/d/1waO8OfPN3DYXYQfy-0nv3L6zaQv_5MYR/view?usp=drivesdk","Ritika, मुरादाबाद")</f>
        <v>Ritika, मुरादाबाद</v>
      </c>
    </row>
    <row r="1118" spans="1:6" ht="14.25" x14ac:dyDescent="0.2">
      <c r="A1118" s="6" t="s">
        <v>2671</v>
      </c>
      <c r="B1118" s="6" t="s">
        <v>16</v>
      </c>
      <c r="C1118" s="6" t="s">
        <v>2672</v>
      </c>
      <c r="D1118" s="6" t="s">
        <v>394</v>
      </c>
      <c r="E1118" s="6" t="s">
        <v>147</v>
      </c>
      <c r="F1118" s="4" t="str">
        <f>HYPERLINK("https://drive.google.com/file/d/1Cj04goBsbAMpw8etzPJatg6l0JXSfUac/view?usp=drivesdk","Manisha Panwar, मुरादाबाद")</f>
        <v>Manisha Panwar, मुरादाबाद</v>
      </c>
    </row>
    <row r="1119" spans="1:6" ht="14.25" x14ac:dyDescent="0.2">
      <c r="A1119" s="6" t="s">
        <v>2673</v>
      </c>
      <c r="B1119" s="6" t="s">
        <v>7</v>
      </c>
      <c r="C1119" s="6" t="s">
        <v>2674</v>
      </c>
      <c r="D1119" s="6" t="s">
        <v>2554</v>
      </c>
      <c r="E1119" s="6" t="s">
        <v>147</v>
      </c>
      <c r="F1119" s="4" t="str">
        <f>HYPERLINK("https://drive.google.com/file/d/1gYhJqgoSHix-xKKnc1ljvIf5BlUjDUv_/view?usp=drivesdk","Ajjruddin, मुरादाबाद")</f>
        <v>Ajjruddin, मुरादाबाद</v>
      </c>
    </row>
    <row r="1120" spans="1:6" ht="14.25" x14ac:dyDescent="0.2">
      <c r="A1120" s="6" t="s">
        <v>2675</v>
      </c>
      <c r="B1120" s="6" t="s">
        <v>281</v>
      </c>
      <c r="C1120" s="6" t="s">
        <v>2676</v>
      </c>
      <c r="D1120" s="6" t="s">
        <v>1174</v>
      </c>
      <c r="E1120" s="6" t="s">
        <v>147</v>
      </c>
      <c r="F1120" s="4" t="str">
        <f>HYPERLINK("https://drive.google.com/file/d/18lYdpIp_fjvLxTXHcCOYl4-3C9qwX3TD/view?usp=drivesdk","Sudha devi, मुरादाबाद")</f>
        <v>Sudha devi, मुरादाबाद</v>
      </c>
    </row>
    <row r="1121" spans="1:6" ht="14.25" x14ac:dyDescent="0.2">
      <c r="A1121" s="6" t="s">
        <v>2677</v>
      </c>
      <c r="B1121" s="6" t="s">
        <v>16</v>
      </c>
      <c r="C1121" s="6" t="s">
        <v>2678</v>
      </c>
      <c r="D1121" s="6" t="s">
        <v>2632</v>
      </c>
      <c r="E1121" s="6" t="s">
        <v>147</v>
      </c>
      <c r="F1121" s="4" t="str">
        <f>HYPERLINK("https://drive.google.com/file/d/13y69nWrczoD_5YwwtNaAFHtvqazl1sQJ/view?usp=drivesdk","Tilat Iqrar, मुरादाबाद")</f>
        <v>Tilat Iqrar, मुरादाबाद</v>
      </c>
    </row>
    <row r="1122" spans="1:6" ht="14.25" x14ac:dyDescent="0.2">
      <c r="A1122" s="6" t="s">
        <v>2679</v>
      </c>
      <c r="B1122" s="6" t="s">
        <v>16</v>
      </c>
      <c r="C1122" s="6" t="s">
        <v>2680</v>
      </c>
      <c r="D1122" s="6" t="s">
        <v>2615</v>
      </c>
      <c r="E1122" s="6" t="s">
        <v>147</v>
      </c>
      <c r="F1122" s="4" t="str">
        <f>HYPERLINK("https://drive.google.com/file/d/1iSNHoAbP7IJKJILKQnTBJBjkzJQa7wWi/view?usp=drivesdk","Arun Kumar, मुरादाबाद")</f>
        <v>Arun Kumar, मुरादाबाद</v>
      </c>
    </row>
    <row r="1123" spans="1:6" ht="14.25" x14ac:dyDescent="0.2">
      <c r="A1123" s="6" t="s">
        <v>2681</v>
      </c>
      <c r="B1123" s="6" t="s">
        <v>16</v>
      </c>
      <c r="C1123" s="6" t="s">
        <v>2682</v>
      </c>
      <c r="D1123" s="6" t="s">
        <v>2638</v>
      </c>
      <c r="E1123" s="6" t="s">
        <v>147</v>
      </c>
      <c r="F1123" s="4" t="str">
        <f>HYPERLINK("https://drive.google.com/file/d/1dFr9q1ml60MtcOCdJLUtWYTUm7lN4ORk/view?usp=drivesdk","लक्ष्मी रानी, मुरादाबाद")</f>
        <v>लक्ष्मी रानी, मुरादाबाद</v>
      </c>
    </row>
    <row r="1124" spans="1:6" ht="14.25" x14ac:dyDescent="0.2">
      <c r="A1124" s="6" t="s">
        <v>2683</v>
      </c>
      <c r="B1124" s="6" t="s">
        <v>16</v>
      </c>
      <c r="C1124" s="6" t="s">
        <v>2684</v>
      </c>
      <c r="D1124" s="6" t="s">
        <v>1174</v>
      </c>
      <c r="E1124" s="6" t="s">
        <v>147</v>
      </c>
      <c r="F1124" s="4" t="str">
        <f>HYPERLINK("https://drive.google.com/file/d/174cSQL79WGwzfpzPJYh0GmgZVPqcVrez/view?usp=drivesdk","Saiyada Khatoon, मुरादाबाद")</f>
        <v>Saiyada Khatoon, मुरादाबाद</v>
      </c>
    </row>
    <row r="1125" spans="1:6" ht="14.25" x14ac:dyDescent="0.2">
      <c r="A1125" s="6" t="s">
        <v>2685</v>
      </c>
      <c r="B1125" s="6" t="s">
        <v>7</v>
      </c>
      <c r="C1125" s="6" t="s">
        <v>2569</v>
      </c>
      <c r="D1125" s="6" t="s">
        <v>1174</v>
      </c>
      <c r="E1125" s="6" t="s">
        <v>147</v>
      </c>
      <c r="F1125" s="4" t="str">
        <f>HYPERLINK("https://drive.google.com/file/d/1dxyIXiQ1wI8p7HYBxVUVDqhDe6rt-k0s/view?usp=drivesdk","Aatib, मुरादाबाद")</f>
        <v>Aatib, मुरादाबाद</v>
      </c>
    </row>
    <row r="1126" spans="1:6" ht="14.25" x14ac:dyDescent="0.2">
      <c r="A1126" s="6" t="s">
        <v>2686</v>
      </c>
      <c r="B1126" s="6" t="s">
        <v>16</v>
      </c>
      <c r="C1126" s="6" t="s">
        <v>2687</v>
      </c>
      <c r="D1126" s="6" t="s">
        <v>1174</v>
      </c>
      <c r="E1126" s="6" t="s">
        <v>147</v>
      </c>
      <c r="F1126" s="4" t="str">
        <f>HYPERLINK("https://drive.google.com/file/d/15A4EJZEpm_uZaMN8J4qjzSl2tLtYF2dp/view?usp=drivesdk","Nipendra Kumar, मुरादाबाद")</f>
        <v>Nipendra Kumar, मुरादाबाद</v>
      </c>
    </row>
    <row r="1127" spans="1:6" ht="14.25" x14ac:dyDescent="0.2">
      <c r="A1127" s="6" t="s">
        <v>2688</v>
      </c>
      <c r="B1127" s="6" t="s">
        <v>16</v>
      </c>
      <c r="C1127" s="6" t="s">
        <v>2689</v>
      </c>
      <c r="D1127" s="6" t="s">
        <v>1174</v>
      </c>
      <c r="E1127" s="6" t="s">
        <v>147</v>
      </c>
      <c r="F1127" s="4" t="str">
        <f>HYPERLINK("https://drive.google.com/file/d/1dg2vj4oDb7WnPyfoQVtr3dqLXJfDz9hM/view?usp=drivesdk","Nipendra kumar, मुरादाबाद")</f>
        <v>Nipendra kumar, मुरादाबाद</v>
      </c>
    </row>
    <row r="1128" spans="1:6" ht="14.25" x14ac:dyDescent="0.2">
      <c r="A1128" s="6" t="s">
        <v>2690</v>
      </c>
      <c r="B1128" s="6" t="s">
        <v>7</v>
      </c>
      <c r="C1128" s="6" t="s">
        <v>2569</v>
      </c>
      <c r="D1128" s="6" t="s">
        <v>1174</v>
      </c>
      <c r="E1128" s="6" t="s">
        <v>147</v>
      </c>
      <c r="F1128" s="4" t="str">
        <f>HYPERLINK("https://drive.google.com/file/d/1Pft_GwwrfN6MepxBxmEHSMysE5RzLxEu/view?usp=drivesdk","Heena, मुरादाबाद")</f>
        <v>Heena, मुरादाबाद</v>
      </c>
    </row>
    <row r="1129" spans="1:6" ht="14.25" x14ac:dyDescent="0.2">
      <c r="A1129" s="6" t="s">
        <v>2691</v>
      </c>
      <c r="B1129" s="6" t="s">
        <v>7</v>
      </c>
      <c r="C1129" s="6" t="s">
        <v>2567</v>
      </c>
      <c r="D1129" s="6" t="s">
        <v>1174</v>
      </c>
      <c r="E1129" s="6" t="s">
        <v>147</v>
      </c>
      <c r="F1129" s="4" t="str">
        <f>HYPERLINK("https://drive.google.com/file/d/1SF3qaniWkiHbVTCXAls0aK8vDnAeZI6D/view?usp=drivesdk","Shami, मुरादाबाद")</f>
        <v>Shami, मुरादाबाद</v>
      </c>
    </row>
    <row r="1130" spans="1:6" ht="14.25" x14ac:dyDescent="0.2">
      <c r="A1130" s="6" t="s">
        <v>2645</v>
      </c>
      <c r="B1130" s="6" t="s">
        <v>7</v>
      </c>
      <c r="C1130" s="6" t="s">
        <v>2567</v>
      </c>
      <c r="D1130" s="6" t="s">
        <v>1174</v>
      </c>
      <c r="E1130" s="6" t="s">
        <v>147</v>
      </c>
      <c r="F1130" s="4" t="str">
        <f>HYPERLINK("https://drive.google.com/file/d/1MjpSUBor3EUvlt0l9Yly_4htVlvs9fZW/view?usp=drivesdk","Rihan, मुरादाबाद")</f>
        <v>Rihan, मुरादाबाद</v>
      </c>
    </row>
    <row r="1131" spans="1:6" ht="14.25" x14ac:dyDescent="0.2">
      <c r="A1131" s="6" t="s">
        <v>2692</v>
      </c>
      <c r="B1131" s="6" t="s">
        <v>7</v>
      </c>
      <c r="C1131" s="6" t="s">
        <v>2567</v>
      </c>
      <c r="D1131" s="6" t="s">
        <v>1174</v>
      </c>
      <c r="E1131" s="6" t="s">
        <v>147</v>
      </c>
      <c r="F1131" s="4" t="str">
        <f>HYPERLINK("https://drive.google.com/file/d/1dZxIXvHLV0tlonQ1YFRORkAVx4YrsdoH/view?usp=drivesdk","Mushkan, मुरादाबाद")</f>
        <v>Mushkan, मुरादाबाद</v>
      </c>
    </row>
    <row r="1132" spans="1:6" ht="14.25" x14ac:dyDescent="0.2">
      <c r="A1132" s="6" t="s">
        <v>2693</v>
      </c>
      <c r="B1132" s="6" t="s">
        <v>7</v>
      </c>
      <c r="C1132" s="6" t="s">
        <v>2569</v>
      </c>
      <c r="D1132" s="6" t="s">
        <v>1174</v>
      </c>
      <c r="E1132" s="6" t="s">
        <v>147</v>
      </c>
      <c r="F1132" s="4" t="str">
        <f>HYPERLINK("https://drive.google.com/file/d/19Jxj98H0LopDMjCLFwaTbnKn6d8cFEVw/view?usp=drivesdk","Mahinoor, मुरादाबाद")</f>
        <v>Mahinoor, मुरादाबाद</v>
      </c>
    </row>
    <row r="1133" spans="1:6" ht="14.25" x14ac:dyDescent="0.2">
      <c r="A1133" s="6" t="s">
        <v>2694</v>
      </c>
      <c r="B1133" s="6" t="s">
        <v>7</v>
      </c>
      <c r="C1133" s="6" t="s">
        <v>2567</v>
      </c>
      <c r="D1133" s="6" t="s">
        <v>1174</v>
      </c>
      <c r="E1133" s="6" t="s">
        <v>147</v>
      </c>
      <c r="F1133" s="4" t="str">
        <f>HYPERLINK("https://drive.google.com/file/d/1HZvvTf-MF8eTSi7ZoVhDLq82nFU7JL4L/view?usp=drivesdk","Rani, मुरादाबाद")</f>
        <v>Rani, मुरादाबाद</v>
      </c>
    </row>
    <row r="1134" spans="1:6" ht="14.25" x14ac:dyDescent="0.2">
      <c r="A1134" s="6" t="s">
        <v>2695</v>
      </c>
      <c r="B1134" s="6" t="s">
        <v>7</v>
      </c>
      <c r="C1134" s="6" t="s">
        <v>2569</v>
      </c>
      <c r="D1134" s="6" t="s">
        <v>1174</v>
      </c>
      <c r="E1134" s="6" t="s">
        <v>147</v>
      </c>
      <c r="F1134" s="4" t="str">
        <f>HYPERLINK("https://drive.google.com/file/d/1UnA0pJ-6LBaVUnOOgrhxpLZ67qFcosZO/view?usp=drivesdk","Nazmeen, मुरादाबाद")</f>
        <v>Nazmeen, मुरादाबाद</v>
      </c>
    </row>
    <row r="1135" spans="1:6" ht="14.25" x14ac:dyDescent="0.2">
      <c r="A1135" s="6" t="s">
        <v>2650</v>
      </c>
      <c r="B1135" s="6" t="s">
        <v>7</v>
      </c>
      <c r="C1135" s="6" t="s">
        <v>2569</v>
      </c>
      <c r="D1135" s="6" t="s">
        <v>1174</v>
      </c>
      <c r="E1135" s="6" t="s">
        <v>147</v>
      </c>
      <c r="F1135" s="4" t="str">
        <f>HYPERLINK("https://drive.google.com/file/d/1oGvsIAWZyQ73WIb71yXtXWy19eVvc8Tg/view?usp=drivesdk","Aaksha, मुरादाबाद")</f>
        <v>Aaksha, मुरादाबाद</v>
      </c>
    </row>
    <row r="1136" spans="1:6" ht="14.25" x14ac:dyDescent="0.2">
      <c r="A1136" s="6" t="s">
        <v>2696</v>
      </c>
      <c r="B1136" s="6" t="s">
        <v>7</v>
      </c>
      <c r="C1136" s="6" t="s">
        <v>2567</v>
      </c>
      <c r="D1136" s="6" t="s">
        <v>1174</v>
      </c>
      <c r="E1136" s="6" t="s">
        <v>147</v>
      </c>
      <c r="F1136" s="4" t="str">
        <f>HYPERLINK("https://drive.google.com/file/d/1oAbTSh0Zn5aMfmRqrAy_SHVQ4eim3nQm/view?usp=drivesdk","Bhanu Pratap, मुरादाबाद")</f>
        <v>Bhanu Pratap, मुरादाबाद</v>
      </c>
    </row>
    <row r="1137" spans="1:6" ht="14.25" x14ac:dyDescent="0.2">
      <c r="A1137" s="6" t="s">
        <v>2697</v>
      </c>
      <c r="B1137" s="6" t="s">
        <v>7</v>
      </c>
      <c r="C1137" s="6" t="s">
        <v>2567</v>
      </c>
      <c r="D1137" s="6" t="s">
        <v>1174</v>
      </c>
      <c r="E1137" s="6" t="s">
        <v>147</v>
      </c>
      <c r="F1137" s="4" t="str">
        <f>HYPERLINK("https://drive.google.com/file/d/1DNJ7djqDkIS3yRgJ5egw4sQuk8zzXgwo/view?usp=drivesdk","Mehak, मुरादाबाद")</f>
        <v>Mehak, मुरादाबाद</v>
      </c>
    </row>
    <row r="1138" spans="1:6" ht="14.25" x14ac:dyDescent="0.2">
      <c r="A1138" s="6" t="s">
        <v>2698</v>
      </c>
      <c r="B1138" s="6" t="s">
        <v>7</v>
      </c>
      <c r="C1138" s="6" t="s">
        <v>2569</v>
      </c>
      <c r="D1138" s="6" t="s">
        <v>1174</v>
      </c>
      <c r="E1138" s="6" t="s">
        <v>147</v>
      </c>
      <c r="F1138" s="4" t="str">
        <f>HYPERLINK("https://drive.google.com/file/d/1D1kdwkNAKorLMj4Fp3CvvLjvehGGOFu8/view?usp=drivesdk","Rabiya, मुरादाबाद")</f>
        <v>Rabiya, मुरादाबाद</v>
      </c>
    </row>
    <row r="1139" spans="1:6" ht="14.25" x14ac:dyDescent="0.2">
      <c r="A1139" s="6" t="s">
        <v>2699</v>
      </c>
      <c r="B1139" s="6" t="s">
        <v>7</v>
      </c>
      <c r="C1139" s="6" t="s">
        <v>2654</v>
      </c>
      <c r="D1139" s="6" t="s">
        <v>1174</v>
      </c>
      <c r="E1139" s="6" t="s">
        <v>147</v>
      </c>
      <c r="F1139" s="4" t="str">
        <f>HYPERLINK("https://drive.google.com/file/d/1Y6uzMzl4fQsIhOMJRUxtVNIRY3cRnCBC/view?usp=drivesdk","Alshifa, मुरादाबाद")</f>
        <v>Alshifa, मुरादाबाद</v>
      </c>
    </row>
    <row r="1140" spans="1:6" ht="14.25" x14ac:dyDescent="0.2">
      <c r="A1140" s="6" t="s">
        <v>2700</v>
      </c>
      <c r="B1140" s="6" t="s">
        <v>7</v>
      </c>
      <c r="C1140" s="6" t="s">
        <v>2569</v>
      </c>
      <c r="D1140" s="6" t="s">
        <v>1174</v>
      </c>
      <c r="E1140" s="6" t="s">
        <v>147</v>
      </c>
      <c r="F1140" s="4" t="str">
        <f>HYPERLINK("https://drive.google.com/file/d/1CSjfilSX-bZzUpfVN4aLGAX8IyXP9E1p/view?usp=drivesdk","Arsunisha, मुरादाबाद")</f>
        <v>Arsunisha, मुरादाबाद</v>
      </c>
    </row>
    <row r="1141" spans="1:6" ht="14.25" x14ac:dyDescent="0.2">
      <c r="A1141" s="6" t="s">
        <v>2650</v>
      </c>
      <c r="B1141" s="6" t="s">
        <v>7</v>
      </c>
      <c r="C1141" s="6" t="s">
        <v>2569</v>
      </c>
      <c r="D1141" s="6" t="s">
        <v>1174</v>
      </c>
      <c r="E1141" s="6" t="s">
        <v>147</v>
      </c>
      <c r="F1141" s="4" t="str">
        <f>HYPERLINK("https://drive.google.com/file/d/1grsHSiad_JM41CiOxgkA_vsmkbm_EEvV/view?usp=drivesdk","Aaksha, मुरादाबाद")</f>
        <v>Aaksha, मुरादाबाद</v>
      </c>
    </row>
    <row r="1142" spans="1:6" ht="14.25" x14ac:dyDescent="0.2">
      <c r="A1142" s="6" t="s">
        <v>2701</v>
      </c>
      <c r="B1142" s="6" t="s">
        <v>16</v>
      </c>
      <c r="C1142" s="6" t="s">
        <v>2702</v>
      </c>
      <c r="D1142" s="6" t="s">
        <v>2703</v>
      </c>
      <c r="E1142" s="6" t="s">
        <v>147</v>
      </c>
      <c r="F1142" s="4" t="str">
        <f>HYPERLINK("https://drive.google.com/file/d/1UdEwq59qwGa0i0srgbzn4omjXHmJR-Z8/view?usp=drivesdk","RUCHIKA SHARMA, मुरादाबाद")</f>
        <v>RUCHIKA SHARMA, मुरादाबाद</v>
      </c>
    </row>
    <row r="1143" spans="1:6" ht="14.25" x14ac:dyDescent="0.2">
      <c r="A1143" s="6" t="s">
        <v>2704</v>
      </c>
      <c r="B1143" s="6" t="s">
        <v>16</v>
      </c>
      <c r="C1143" s="6" t="s">
        <v>2705</v>
      </c>
      <c r="D1143" s="6" t="s">
        <v>578</v>
      </c>
      <c r="E1143" s="6" t="s">
        <v>147</v>
      </c>
      <c r="F1143" s="4" t="str">
        <f>HYPERLINK("https://drive.google.com/file/d/1C-uahAz0ZOqOMqD8GIVjXwYX1klClBJK/view?usp=drivesdk","CHANDRA SHEKHAR, मुरादाबाद")</f>
        <v>CHANDRA SHEKHAR, मुरादाबाद</v>
      </c>
    </row>
    <row r="1144" spans="1:6" ht="14.25" x14ac:dyDescent="0.2">
      <c r="A1144" s="6" t="s">
        <v>2706</v>
      </c>
      <c r="B1144" s="6" t="s">
        <v>16</v>
      </c>
      <c r="C1144" s="6" t="s">
        <v>2707</v>
      </c>
      <c r="D1144" s="6" t="s">
        <v>2703</v>
      </c>
      <c r="E1144" s="6" t="s">
        <v>147</v>
      </c>
      <c r="F1144" s="4" t="str">
        <f>HYPERLINK("https://drive.google.com/file/d/19qEdqOR0HnJFIuQI1GRupoNrtXNlZJ4N/view?usp=drivesdk","Mauhar Singh, मुरादाबाद")</f>
        <v>Mauhar Singh, मुरादाबाद</v>
      </c>
    </row>
    <row r="1145" spans="1:6" ht="14.25" x14ac:dyDescent="0.2">
      <c r="A1145" s="6" t="s">
        <v>2708</v>
      </c>
      <c r="B1145" s="6" t="s">
        <v>7</v>
      </c>
      <c r="C1145" s="6" t="s">
        <v>2567</v>
      </c>
      <c r="D1145" s="6" t="s">
        <v>1174</v>
      </c>
      <c r="E1145" s="6" t="s">
        <v>147</v>
      </c>
      <c r="F1145" s="4" t="str">
        <f>HYPERLINK("https://drive.google.com/file/d/1x1qKe93u4GzPZcFFBh0N3xKXFoCAn377/view?usp=drivesdk","Ayan, मुरादाबाद")</f>
        <v>Ayan, मुरादाबाद</v>
      </c>
    </row>
    <row r="1146" spans="1:6" ht="14.25" x14ac:dyDescent="0.2">
      <c r="A1146" s="6" t="s">
        <v>2709</v>
      </c>
      <c r="B1146" s="6" t="s">
        <v>7</v>
      </c>
      <c r="C1146" s="6" t="s">
        <v>2567</v>
      </c>
      <c r="D1146" s="6" t="s">
        <v>1174</v>
      </c>
      <c r="E1146" s="6" t="s">
        <v>147</v>
      </c>
      <c r="F1146" s="4" t="str">
        <f>HYPERLINK("https://drive.google.com/file/d/16L38ZVY8nngjSlzzpfztTLxvSEfdnYOg/view?usp=drivesdk","Payal, मुरादाबाद")</f>
        <v>Payal, मुरादाबाद</v>
      </c>
    </row>
    <row r="1147" spans="1:6" ht="14.25" x14ac:dyDescent="0.2">
      <c r="A1147" s="6" t="s">
        <v>2710</v>
      </c>
      <c r="B1147" s="6" t="s">
        <v>7</v>
      </c>
      <c r="C1147" s="6" t="s">
        <v>2569</v>
      </c>
      <c r="D1147" s="6" t="s">
        <v>1174</v>
      </c>
      <c r="E1147" s="6" t="s">
        <v>147</v>
      </c>
      <c r="F1147" s="4" t="str">
        <f>HYPERLINK("https://drive.google.com/file/d/1NUS2VbwV6YmVABFp3jX-zpZ7vAEPpNV3/view?usp=drivesdk","Sonika, मुरादाबाद")</f>
        <v>Sonika, मुरादाबाद</v>
      </c>
    </row>
    <row r="1148" spans="1:6" ht="14.25" x14ac:dyDescent="0.2">
      <c r="A1148" s="6" t="s">
        <v>2711</v>
      </c>
      <c r="B1148" s="6" t="s">
        <v>7</v>
      </c>
      <c r="C1148" s="6" t="s">
        <v>2569</v>
      </c>
      <c r="D1148" s="6" t="s">
        <v>1174</v>
      </c>
      <c r="E1148" s="6" t="s">
        <v>147</v>
      </c>
      <c r="F1148" s="4" t="str">
        <f>HYPERLINK("https://drive.google.com/file/d/12alG4UB7LeD8l7eXL5V44UMguFMzu8ow/view?usp=drivesdk","Mantasha, मुरादाबाद")</f>
        <v>Mantasha, मुरादाबाद</v>
      </c>
    </row>
    <row r="1149" spans="1:6" ht="14.25" x14ac:dyDescent="0.2">
      <c r="A1149" s="6" t="s">
        <v>2712</v>
      </c>
      <c r="B1149" s="6" t="s">
        <v>7</v>
      </c>
      <c r="C1149" s="6" t="s">
        <v>2569</v>
      </c>
      <c r="D1149" s="6" t="s">
        <v>1174</v>
      </c>
      <c r="E1149" s="6" t="s">
        <v>147</v>
      </c>
      <c r="F1149" s="4" t="str">
        <f>HYPERLINK("https://drive.google.com/file/d/1rtUGODQYwxrw-20SjSjI1MIvxk0rSd1Z/view?usp=drivesdk","Bhavana, मुरादाबाद")</f>
        <v>Bhavana, मुरादाबाद</v>
      </c>
    </row>
    <row r="1150" spans="1:6" ht="14.25" x14ac:dyDescent="0.2">
      <c r="A1150" s="6" t="s">
        <v>2713</v>
      </c>
      <c r="B1150" s="6" t="s">
        <v>7</v>
      </c>
      <c r="C1150" s="6" t="s">
        <v>2569</v>
      </c>
      <c r="D1150" s="6" t="s">
        <v>1174</v>
      </c>
      <c r="E1150" s="6" t="s">
        <v>147</v>
      </c>
      <c r="F1150" s="4" t="str">
        <f>HYPERLINK("https://drive.google.com/file/d/1ifbo2QfTshiY3NtgUcxnceChz-o2GwBg/view?usp=drivesdk","Aarohi, मुरादाबाद")</f>
        <v>Aarohi, मुरादाबाद</v>
      </c>
    </row>
    <row r="1151" spans="1:6" ht="14.25" x14ac:dyDescent="0.2">
      <c r="A1151" s="6" t="s">
        <v>2714</v>
      </c>
      <c r="B1151" s="6" t="s">
        <v>7</v>
      </c>
      <c r="C1151" s="6" t="s">
        <v>2567</v>
      </c>
      <c r="D1151" s="6" t="s">
        <v>1174</v>
      </c>
      <c r="E1151" s="6" t="s">
        <v>147</v>
      </c>
      <c r="F1151" s="4" t="str">
        <f>HYPERLINK("https://drive.google.com/file/d/1_9u1RO1nBcNUWLKI6AS_f500LkyH4dQ6/view?usp=drivesdk","Gurmeet, मुरादाबाद")</f>
        <v>Gurmeet, मुरादाबाद</v>
      </c>
    </row>
    <row r="1152" spans="1:6" ht="14.25" x14ac:dyDescent="0.2">
      <c r="A1152" s="6" t="s">
        <v>2715</v>
      </c>
      <c r="B1152" s="6" t="s">
        <v>7</v>
      </c>
      <c r="C1152" s="6" t="s">
        <v>2569</v>
      </c>
      <c r="D1152" s="6" t="s">
        <v>1174</v>
      </c>
      <c r="E1152" s="6" t="s">
        <v>147</v>
      </c>
      <c r="F1152" s="4" t="str">
        <f>HYPERLINK("https://drive.google.com/file/d/1IlHBj04-bWWFYIJ_VQO3C3XbH7iVGtkM/view?usp=drivesdk","Jannat ray, मुरादाबाद")</f>
        <v>Jannat ray, मुरादाबाद</v>
      </c>
    </row>
    <row r="1153" spans="1:6" ht="14.25" x14ac:dyDescent="0.2">
      <c r="A1153" s="6" t="s">
        <v>2716</v>
      </c>
      <c r="B1153" s="6" t="s">
        <v>7</v>
      </c>
      <c r="C1153" s="6" t="s">
        <v>2567</v>
      </c>
      <c r="D1153" s="6" t="s">
        <v>1174</v>
      </c>
      <c r="E1153" s="6" t="s">
        <v>147</v>
      </c>
      <c r="F1153" s="4" t="str">
        <f>HYPERLINK("https://drive.google.com/file/d/1tMvidA4wXhirUhaMUuh81n6xsgsOnRmr/view?usp=drivesdk","Ansh, मुरादाबाद")</f>
        <v>Ansh, मुरादाबाद</v>
      </c>
    </row>
    <row r="1154" spans="1:6" ht="14.25" x14ac:dyDescent="0.2">
      <c r="A1154" s="6" t="s">
        <v>2717</v>
      </c>
      <c r="B1154" s="6" t="s">
        <v>7</v>
      </c>
      <c r="C1154" s="6" t="s">
        <v>2567</v>
      </c>
      <c r="D1154" s="6" t="s">
        <v>1174</v>
      </c>
      <c r="E1154" s="6" t="s">
        <v>147</v>
      </c>
      <c r="F1154" s="4" t="str">
        <f>HYPERLINK("https://drive.google.com/file/d/1NI1hnE1mxIAyJv9WTYIy4JyWFUam38bn/view?usp=drivesdk","Rajan, मुरादाबाद")</f>
        <v>Rajan, मुरादाबाद</v>
      </c>
    </row>
    <row r="1155" spans="1:6" ht="14.25" x14ac:dyDescent="0.2">
      <c r="A1155" s="6" t="s">
        <v>2718</v>
      </c>
      <c r="B1155" s="6" t="s">
        <v>16</v>
      </c>
      <c r="C1155" s="6" t="s">
        <v>2719</v>
      </c>
      <c r="D1155" s="6" t="s">
        <v>193</v>
      </c>
      <c r="E1155" s="6" t="s">
        <v>147</v>
      </c>
      <c r="F1155" s="4" t="str">
        <f>HYPERLINK("https://drive.google.com/file/d/17d8RhJbOa2nW46c11XncoaYoLJJ6r4Eq/view?usp=drivesdk","दीप्ति खुराना, मुरादाबाद")</f>
        <v>दीप्ति खुराना, मुरादाबाद</v>
      </c>
    </row>
    <row r="1156" spans="1:6" ht="14.25" x14ac:dyDescent="0.2">
      <c r="A1156" s="6" t="s">
        <v>2720</v>
      </c>
      <c r="B1156" s="6" t="s">
        <v>7</v>
      </c>
      <c r="C1156" s="6" t="s">
        <v>2721</v>
      </c>
      <c r="D1156" s="6" t="s">
        <v>146</v>
      </c>
      <c r="E1156" s="6" t="s">
        <v>147</v>
      </c>
      <c r="F1156" s="4" t="str">
        <f>HYPERLINK("https://drive.google.com/file/d/1P7eYRBnitVMkcPaHUmnjoIDYfzFSrV-i/view?usp=drivesdk","Ojaswani Rathi, मुरादाबाद")</f>
        <v>Ojaswani Rathi, मुरादाबाद</v>
      </c>
    </row>
    <row r="1157" spans="1:6" ht="14.25" x14ac:dyDescent="0.2">
      <c r="A1157" s="6" t="s">
        <v>2730</v>
      </c>
      <c r="B1157" s="6" t="s">
        <v>7</v>
      </c>
      <c r="C1157" s="6" t="s">
        <v>2621</v>
      </c>
      <c r="D1157" s="6" t="s">
        <v>193</v>
      </c>
      <c r="E1157" s="6" t="s">
        <v>147</v>
      </c>
      <c r="F1157" s="4" t="str">
        <f>HYPERLINK("https://drive.google.com/file/d/13lQTx25_lW6adCIFa3sxgI_hyHdMbaBX/view?usp=drivesdk","गुलशिफा़, मुरादाबाद")</f>
        <v>गुलशिफा़, मुरादाबाद</v>
      </c>
    </row>
    <row r="1158" spans="1:6" ht="14.25" x14ac:dyDescent="0.2">
      <c r="A1158" s="6" t="s">
        <v>2731</v>
      </c>
      <c r="B1158" s="6" t="s">
        <v>16</v>
      </c>
      <c r="C1158" s="6" t="s">
        <v>2732</v>
      </c>
      <c r="D1158" s="6" t="s">
        <v>1174</v>
      </c>
      <c r="E1158" s="6" t="s">
        <v>147</v>
      </c>
      <c r="F1158" s="4" t="str">
        <f>HYPERLINK("https://drive.google.com/file/d/1TMS0xO8baPdlpXeyH49rlF5744IIrr0d/view?usp=drivesdk","Renu, मुरादाबाद")</f>
        <v>Renu, मुरादाबाद</v>
      </c>
    </row>
    <row r="1159" spans="1:6" ht="14.25" x14ac:dyDescent="0.2">
      <c r="A1159" s="6" t="s">
        <v>2733</v>
      </c>
      <c r="B1159" s="6" t="s">
        <v>7</v>
      </c>
      <c r="C1159" s="6" t="s">
        <v>2734</v>
      </c>
      <c r="D1159" s="6" t="s">
        <v>146</v>
      </c>
      <c r="E1159" s="6" t="s">
        <v>147</v>
      </c>
      <c r="F1159" s="4" t="str">
        <f>HYPERLINK("https://drive.google.com/file/d/1IquaNuX5C5PSw2XjXcl8kOzD41Q6G1p6/view?usp=drivesdk","Yutika dhingalia, मुरादाबाद")</f>
        <v>Yutika dhingalia, मुरादाबाद</v>
      </c>
    </row>
    <row r="1160" spans="1:6" ht="14.25" x14ac:dyDescent="0.2">
      <c r="A1160" s="6" t="s">
        <v>2817</v>
      </c>
      <c r="B1160" s="6" t="s">
        <v>16</v>
      </c>
      <c r="C1160" s="6" t="s">
        <v>2818</v>
      </c>
      <c r="D1160" s="6" t="s">
        <v>193</v>
      </c>
      <c r="E1160" s="6" t="s">
        <v>147</v>
      </c>
      <c r="F1160" s="4" t="str">
        <f>HYPERLINK("https://drive.google.com/file/d/1NF9KzOapmlVRWVr5qw4MkGrEwvFuPtqq/view?usp=drivesdk","शाज़िया इशराक, मुरादाबाद")</f>
        <v>शाज़िया इशराक, मुरादाबाद</v>
      </c>
    </row>
    <row r="1161" spans="1:6" ht="14.25" x14ac:dyDescent="0.2">
      <c r="A1161" s="6" t="s">
        <v>2975</v>
      </c>
      <c r="B1161" s="6" t="s">
        <v>16</v>
      </c>
      <c r="C1161" s="6" t="s">
        <v>2976</v>
      </c>
      <c r="D1161" s="6" t="s">
        <v>2977</v>
      </c>
      <c r="E1161" s="6" t="s">
        <v>147</v>
      </c>
      <c r="F1161" s="4" t="str">
        <f>HYPERLINK("https://drive.google.com/file/d/1RYw629Z2zVF9HKREoPPCKE63AUeVqvUx/view?usp=drivesdk","सुरेखा सागर, मुरादाबाद")</f>
        <v>सुरेखा सागर, मुरादाबाद</v>
      </c>
    </row>
    <row r="1162" spans="1:6" ht="14.25" x14ac:dyDescent="0.2">
      <c r="A1162" s="6" t="s">
        <v>197</v>
      </c>
      <c r="B1162" s="6" t="s">
        <v>7</v>
      </c>
      <c r="C1162" s="6" t="s">
        <v>198</v>
      </c>
      <c r="D1162" s="6" t="s">
        <v>199</v>
      </c>
      <c r="E1162" s="6" t="s">
        <v>200</v>
      </c>
      <c r="F1162" s="4" t="str">
        <f>HYPERLINK("https://drive.google.com/file/d/1Uo2hevo0ozG9ZSH45FZPucezqXo0rv2C/view?usp=drivesdk","काजल, मेरठ")</f>
        <v>काजल, मेरठ</v>
      </c>
    </row>
    <row r="1163" spans="1:6" ht="14.25" x14ac:dyDescent="0.2">
      <c r="A1163" s="6" t="s">
        <v>220</v>
      </c>
      <c r="B1163" s="6" t="s">
        <v>32</v>
      </c>
      <c r="C1163" s="6" t="s">
        <v>221</v>
      </c>
      <c r="D1163" s="6" t="s">
        <v>222</v>
      </c>
      <c r="E1163" s="6" t="s">
        <v>200</v>
      </c>
      <c r="F1163" s="4" t="str">
        <f>HYPERLINK("https://drive.google.com/file/d/1MOWBHmX4pf2yMMZYrp_qC4klDPvBgE4k/view?usp=drivesdk","Yogendra Kumar, मेरठ")</f>
        <v>Yogendra Kumar, मेरठ</v>
      </c>
    </row>
    <row r="1164" spans="1:6" ht="14.25" x14ac:dyDescent="0.2">
      <c r="A1164" s="6" t="s">
        <v>263</v>
      </c>
      <c r="B1164" s="6" t="s">
        <v>7</v>
      </c>
      <c r="C1164" s="6" t="s">
        <v>198</v>
      </c>
      <c r="D1164" s="6" t="s">
        <v>199</v>
      </c>
      <c r="E1164" s="6" t="s">
        <v>200</v>
      </c>
      <c r="F1164" s="4" t="str">
        <f>HYPERLINK("https://drive.google.com/file/d/1Xo9W61GajRMWNB9oNokb5UywcABcmuNd/view?usp=drivesdk","Manpreet Kaur, मेरठ")</f>
        <v>Manpreet Kaur, मेरठ</v>
      </c>
    </row>
    <row r="1165" spans="1:6" ht="14.25" x14ac:dyDescent="0.2">
      <c r="A1165" s="6" t="s">
        <v>448</v>
      </c>
      <c r="B1165" s="6" t="s">
        <v>7</v>
      </c>
      <c r="C1165" s="6" t="s">
        <v>198</v>
      </c>
      <c r="D1165" s="6" t="s">
        <v>199</v>
      </c>
      <c r="E1165" s="6" t="s">
        <v>200</v>
      </c>
      <c r="F1165" s="4" t="str">
        <f>HYPERLINK("https://drive.google.com/file/d/15e160IttjGxSwPJjVo3MLcuWQmZ-eiv3/view?usp=drivesdk","Asmeet, मेरठ")</f>
        <v>Asmeet, मेरठ</v>
      </c>
    </row>
    <row r="1166" spans="1:6" ht="14.25" x14ac:dyDescent="0.2">
      <c r="A1166" s="6" t="s">
        <v>488</v>
      </c>
      <c r="B1166" s="6" t="s">
        <v>7</v>
      </c>
      <c r="C1166" s="6" t="s">
        <v>489</v>
      </c>
      <c r="D1166" s="6" t="s">
        <v>222</v>
      </c>
      <c r="E1166" s="6" t="s">
        <v>200</v>
      </c>
      <c r="F1166" s="4" t="str">
        <f>HYPERLINK("https://drive.google.com/file/d/15yiFP2LMmeu6yR9pGvhYDB1fbsgsMDzk/view?usp=drivesdk","पावन, मेरठ")</f>
        <v>पावन, मेरठ</v>
      </c>
    </row>
    <row r="1167" spans="1:6" ht="14.25" x14ac:dyDescent="0.2">
      <c r="A1167" s="6" t="s">
        <v>490</v>
      </c>
      <c r="B1167" s="6" t="s">
        <v>281</v>
      </c>
      <c r="C1167" s="6" t="s">
        <v>198</v>
      </c>
      <c r="D1167" s="6" t="s">
        <v>199</v>
      </c>
      <c r="E1167" s="6" t="s">
        <v>200</v>
      </c>
      <c r="F1167" s="4" t="str">
        <f>HYPERLINK("https://drive.google.com/file/d/1WZkUW2YuL6xRdq1EDFon53supBjJHUmN/view?usp=drivesdk","महेंद्र कौर, मेरठ")</f>
        <v>महेंद्र कौर, मेरठ</v>
      </c>
    </row>
    <row r="1168" spans="1:6" ht="14.25" x14ac:dyDescent="0.2">
      <c r="A1168" s="6" t="s">
        <v>537</v>
      </c>
      <c r="B1168" s="6" t="s">
        <v>16</v>
      </c>
      <c r="C1168" s="6" t="s">
        <v>198</v>
      </c>
      <c r="D1168" s="6" t="s">
        <v>199</v>
      </c>
      <c r="E1168" s="6" t="s">
        <v>200</v>
      </c>
      <c r="F1168" s="4" t="str">
        <f>HYPERLINK("https://drive.google.com/file/d/1rjPiRym4R8N3YtL_PqKFb0xteXVn6xcN/view?usp=drivesdk","वर्तिका सिंह, मेरठ")</f>
        <v>वर्तिका सिंह, मेरठ</v>
      </c>
    </row>
    <row r="1169" spans="1:6" ht="14.25" x14ac:dyDescent="0.2">
      <c r="A1169" s="6" t="s">
        <v>2401</v>
      </c>
      <c r="B1169" s="6" t="s">
        <v>7</v>
      </c>
      <c r="C1169" s="6" t="s">
        <v>2402</v>
      </c>
      <c r="D1169" s="6" t="s">
        <v>222</v>
      </c>
      <c r="E1169" s="6" t="s">
        <v>200</v>
      </c>
      <c r="F1169" s="4" t="str">
        <f>HYPERLINK("https://drive.google.com/file/d/1xiihsdlazm8uYSrevq2nHl9U-qfKz3Ch/view?usp=drivesdk","Arjun Malik, मेरठ")</f>
        <v>Arjun Malik, मेरठ</v>
      </c>
    </row>
    <row r="1170" spans="1:6" ht="14.25" x14ac:dyDescent="0.2">
      <c r="A1170" s="6" t="s">
        <v>2401</v>
      </c>
      <c r="B1170" s="6" t="s">
        <v>7</v>
      </c>
      <c r="C1170" s="6" t="s">
        <v>2405</v>
      </c>
      <c r="D1170" s="6" t="s">
        <v>222</v>
      </c>
      <c r="E1170" s="6" t="s">
        <v>200</v>
      </c>
      <c r="F1170" s="4" t="str">
        <f>HYPERLINK("https://drive.google.com/file/d/1t2R1rBVfuh1JgZA3Y9RtbKOxV6F5w5qC/view?usp=drivesdk","Arjun Malik, मेरठ")</f>
        <v>Arjun Malik, मेरठ</v>
      </c>
    </row>
    <row r="1171" spans="1:6" ht="14.25" x14ac:dyDescent="0.2">
      <c r="A1171" s="6" t="s">
        <v>2415</v>
      </c>
      <c r="B1171" s="6" t="s">
        <v>16</v>
      </c>
      <c r="C1171" s="6" t="s">
        <v>2416</v>
      </c>
      <c r="D1171" s="6" t="s">
        <v>2417</v>
      </c>
      <c r="E1171" s="6" t="s">
        <v>200</v>
      </c>
      <c r="F1171" s="4" t="str">
        <f>HYPERLINK("https://drive.google.com/file/d/1AZX7p-rY-uusvAaSpWQI6ELT3__u6Lmt/view?usp=drivesdk","Reena kakran, मेरठ")</f>
        <v>Reena kakran, मेरठ</v>
      </c>
    </row>
    <row r="1172" spans="1:6" ht="14.25" x14ac:dyDescent="0.2">
      <c r="A1172" s="6" t="s">
        <v>2418</v>
      </c>
      <c r="B1172" s="6" t="s">
        <v>16</v>
      </c>
      <c r="C1172" s="6" t="s">
        <v>2419</v>
      </c>
      <c r="D1172" s="6" t="s">
        <v>2417</v>
      </c>
      <c r="E1172" s="6" t="s">
        <v>200</v>
      </c>
      <c r="F1172" s="4" t="str">
        <f>HYPERLINK("https://drive.google.com/file/d/1qtDucC31zSOLF-PM3PJeIl5gegWhWPU-/view?usp=drivesdk","Shahzad Ali, मेरठ")</f>
        <v>Shahzad Ali, मेरठ</v>
      </c>
    </row>
    <row r="1173" spans="1:6" ht="14.25" x14ac:dyDescent="0.2">
      <c r="A1173" s="6" t="s">
        <v>2420</v>
      </c>
      <c r="B1173" s="6" t="s">
        <v>16</v>
      </c>
      <c r="C1173" s="6" t="s">
        <v>2416</v>
      </c>
      <c r="D1173" s="6" t="s">
        <v>2417</v>
      </c>
      <c r="E1173" s="6" t="s">
        <v>200</v>
      </c>
      <c r="F1173" s="4" t="str">
        <f>HYPERLINK("https://drive.google.com/file/d/1bnpH1s4PKIrGyR7S8akaQTlL3duXIcsk/view?usp=drivesdk","Ranjana Rai, मेरठ")</f>
        <v>Ranjana Rai, मेरठ</v>
      </c>
    </row>
    <row r="1174" spans="1:6" ht="14.25" x14ac:dyDescent="0.2">
      <c r="A1174" s="6" t="s">
        <v>2883</v>
      </c>
      <c r="B1174" s="6" t="s">
        <v>16</v>
      </c>
      <c r="C1174" s="6" t="s">
        <v>2884</v>
      </c>
      <c r="D1174" s="6" t="s">
        <v>2885</v>
      </c>
      <c r="E1174" s="6" t="s">
        <v>200</v>
      </c>
      <c r="F1174" s="4" t="str">
        <f>HYPERLINK("https://drive.google.com/file/d/1odRVSALDRV2-euKhiUpN8m_xNuF-XMPv/view?usp=drivesdk","Vineeta Sivas, मेरठ")</f>
        <v>Vineeta Sivas, मेरठ</v>
      </c>
    </row>
    <row r="1175" spans="1:6" ht="14.25" x14ac:dyDescent="0.2">
      <c r="A1175" s="6" t="s">
        <v>2886</v>
      </c>
      <c r="B1175" s="6" t="s">
        <v>16</v>
      </c>
      <c r="C1175" s="6" t="s">
        <v>2887</v>
      </c>
      <c r="D1175" s="8">
        <v>35</v>
      </c>
      <c r="E1175" s="6" t="s">
        <v>200</v>
      </c>
      <c r="F1175" s="4" t="str">
        <f>HYPERLINK("https://drive.google.com/file/d/1_E4yTkvuzgs-Fo6h2Pvy-WhwLli-BtM8/view?usp=drivesdk","Mamta Sethi, मेरठ")</f>
        <v>Mamta Sethi, मेरठ</v>
      </c>
    </row>
    <row r="1176" spans="1:6" ht="14.25" x14ac:dyDescent="0.2">
      <c r="A1176" s="6" t="s">
        <v>3005</v>
      </c>
      <c r="B1176" s="6" t="s">
        <v>16</v>
      </c>
      <c r="C1176" s="6" t="s">
        <v>3006</v>
      </c>
      <c r="D1176" s="6" t="s">
        <v>3007</v>
      </c>
      <c r="E1176" s="6" t="s">
        <v>200</v>
      </c>
      <c r="F1176" s="4" t="str">
        <f>HYPERLINK("https://drive.google.com/file/d/1K3S-CEMIZNoHCh3BpzhJmT4ryRsZ-rZb/view?usp=drivesdk","Tasleem jahan, मेरठ")</f>
        <v>Tasleem jahan, मेरठ</v>
      </c>
    </row>
    <row r="1177" spans="1:6" ht="14.25" x14ac:dyDescent="0.2">
      <c r="A1177" s="6" t="s">
        <v>1877</v>
      </c>
      <c r="B1177" s="6" t="s">
        <v>16</v>
      </c>
      <c r="C1177" s="6" t="s">
        <v>1878</v>
      </c>
      <c r="D1177" s="6" t="s">
        <v>1879</v>
      </c>
      <c r="E1177" s="6" t="s">
        <v>1880</v>
      </c>
      <c r="F1177" s="4" t="str">
        <f>HYPERLINK("https://drive.google.com/file/d/1BjfrMeG141fUpEb59h1TjrZ8KsAYUFFN/view?usp=drivesdk","Meenakshi Pal, मैनपुरी")</f>
        <v>Meenakshi Pal, मैनपुरी</v>
      </c>
    </row>
    <row r="1178" spans="1:6" ht="14.25" x14ac:dyDescent="0.2">
      <c r="A1178" s="6" t="s">
        <v>3027</v>
      </c>
      <c r="B1178" s="6" t="s">
        <v>16</v>
      </c>
      <c r="C1178" s="6" t="s">
        <v>3028</v>
      </c>
      <c r="D1178" s="6" t="s">
        <v>1879</v>
      </c>
      <c r="E1178" s="6" t="s">
        <v>1880</v>
      </c>
      <c r="F1178" s="4" t="str">
        <f>HYPERLINK("https://drive.google.com/file/d/1RrnPH8i8SxOsWcFO3q_Ns37E1tcB6D7A/view?usp=drivesdk","Neha Hajela, मैनपुरी")</f>
        <v>Neha Hajela, मैनपुरी</v>
      </c>
    </row>
    <row r="1179" spans="1:6" ht="14.25" x14ac:dyDescent="0.2">
      <c r="A1179" s="6" t="s">
        <v>3027</v>
      </c>
      <c r="B1179" s="6" t="s">
        <v>16</v>
      </c>
      <c r="C1179" s="6" t="s">
        <v>3029</v>
      </c>
      <c r="D1179" s="6" t="s">
        <v>1880</v>
      </c>
      <c r="E1179" s="6" t="s">
        <v>1880</v>
      </c>
      <c r="F1179" s="4" t="str">
        <f>HYPERLINK("https://drive.google.com/file/d/1beEp5Hq1T1QNwzMwrU-LudbfZmLdXjqo/view?usp=drivesdk","Neha Hajela, मैनपुरी")</f>
        <v>Neha Hajela, मैनपुरी</v>
      </c>
    </row>
    <row r="1180" spans="1:6" ht="14.25" x14ac:dyDescent="0.2">
      <c r="A1180" s="6" t="s">
        <v>24</v>
      </c>
      <c r="B1180" s="6" t="s">
        <v>16</v>
      </c>
      <c r="C1180" s="6" t="s">
        <v>25</v>
      </c>
      <c r="D1180" s="6" t="s">
        <v>26</v>
      </c>
      <c r="E1180" s="6" t="s">
        <v>27</v>
      </c>
      <c r="F1180" s="4" t="str">
        <f>HYPERLINK("https://drive.google.com/file/d/1rXc5Wu8adXo_f9cgEBW2SQxyAws2W_RA/view?usp=drivesdk","डॉ. वसीम अहमद, रामपुर")</f>
        <v>डॉ. वसीम अहमद, रामपुर</v>
      </c>
    </row>
    <row r="1181" spans="1:6" ht="14.25" x14ac:dyDescent="0.2">
      <c r="A1181" s="6" t="s">
        <v>445</v>
      </c>
      <c r="B1181" s="6" t="s">
        <v>16</v>
      </c>
      <c r="C1181" s="6" t="s">
        <v>446</v>
      </c>
      <c r="D1181" s="6" t="s">
        <v>447</v>
      </c>
      <c r="E1181" s="6" t="s">
        <v>27</v>
      </c>
      <c r="F1181" s="4" t="str">
        <f>HYPERLINK("https://drive.google.com/file/d/1znDGnUYxw2SfaAYmeP3AHZuWb6PlPe--/view?usp=drivesdk","फौज़िया खान, रामपुर")</f>
        <v>फौज़िया खान, रामपुर</v>
      </c>
    </row>
    <row r="1182" spans="1:6" ht="14.25" x14ac:dyDescent="0.2">
      <c r="A1182" s="6" t="s">
        <v>1184</v>
      </c>
      <c r="B1182" s="6" t="s">
        <v>16</v>
      </c>
      <c r="C1182" s="6" t="s">
        <v>1185</v>
      </c>
      <c r="D1182" s="6" t="s">
        <v>1186</v>
      </c>
      <c r="E1182" s="6" t="s">
        <v>27</v>
      </c>
      <c r="F1182" s="4" t="str">
        <f>HYPERLINK("https://drive.google.com/file/d/1T3x30RBLRzonoGA8h2qzxumYm8GooXvL/view?usp=drivesdk","Shyamlal, रामपुर")</f>
        <v>Shyamlal, रामपुर</v>
      </c>
    </row>
    <row r="1183" spans="1:6" ht="14.25" x14ac:dyDescent="0.2">
      <c r="A1183" s="6" t="s">
        <v>1187</v>
      </c>
      <c r="B1183" s="6" t="s">
        <v>16</v>
      </c>
      <c r="C1183" s="6" t="s">
        <v>1188</v>
      </c>
      <c r="D1183" s="6" t="s">
        <v>1189</v>
      </c>
      <c r="E1183" s="6" t="s">
        <v>27</v>
      </c>
      <c r="F1183" s="4" t="str">
        <f>HYPERLINK("https://drive.google.com/file/d/1kogL_wG0TZFl7Skd_AfkabSj34qtMr78/view?usp=drivesdk","Renu Singh, रामपुर")</f>
        <v>Renu Singh, रामपुर</v>
      </c>
    </row>
    <row r="1184" spans="1:6" ht="14.25" x14ac:dyDescent="0.2">
      <c r="A1184" s="6" t="s">
        <v>1190</v>
      </c>
      <c r="B1184" s="6" t="s">
        <v>16</v>
      </c>
      <c r="C1184" s="6" t="s">
        <v>1191</v>
      </c>
      <c r="D1184" s="6" t="s">
        <v>1192</v>
      </c>
      <c r="E1184" s="6" t="s">
        <v>27</v>
      </c>
      <c r="F1184" s="4" t="str">
        <f>HYPERLINK("https://drive.google.com/file/d/1RzVyjYHGG2j1MiiGVt1DMLSxhKCv14jb/view?usp=drivesdk","Bharti Singh, रामपुर")</f>
        <v>Bharti Singh, रामपुर</v>
      </c>
    </row>
    <row r="1185" spans="1:6" ht="14.25" x14ac:dyDescent="0.2">
      <c r="A1185" s="6" t="s">
        <v>1190</v>
      </c>
      <c r="B1185" s="6" t="s">
        <v>16</v>
      </c>
      <c r="C1185" s="6" t="s">
        <v>1191</v>
      </c>
      <c r="D1185" s="6" t="s">
        <v>1192</v>
      </c>
      <c r="E1185" s="6" t="s">
        <v>27</v>
      </c>
      <c r="F1185" s="4" t="str">
        <f>HYPERLINK("https://drive.google.com/file/d/1VEcXM5PLnAsJpgcy8Y-dyHOXszBQ0Axg/view?usp=drivesdk","Bharti Singh, रामपुर")</f>
        <v>Bharti Singh, रामपुर</v>
      </c>
    </row>
    <row r="1186" spans="1:6" ht="14.25" x14ac:dyDescent="0.2">
      <c r="A1186" s="6" t="s">
        <v>1193</v>
      </c>
      <c r="B1186" s="6" t="s">
        <v>16</v>
      </c>
      <c r="C1186" s="6" t="s">
        <v>1194</v>
      </c>
      <c r="D1186" s="6" t="s">
        <v>447</v>
      </c>
      <c r="E1186" s="6" t="s">
        <v>27</v>
      </c>
      <c r="F1186" s="4" t="str">
        <f>HYPERLINK("https://drive.google.com/file/d/1CcXUFGQOtS_hbfkaVtLc2k8NnGa1DIWt/view?usp=drivesdk","जसवंत कौर, रामपुर")</f>
        <v>जसवंत कौर, रामपुर</v>
      </c>
    </row>
    <row r="1187" spans="1:6" ht="14.25" x14ac:dyDescent="0.2">
      <c r="A1187" s="6" t="s">
        <v>1195</v>
      </c>
      <c r="B1187" s="6" t="s">
        <v>16</v>
      </c>
      <c r="C1187" s="6" t="s">
        <v>1196</v>
      </c>
      <c r="D1187" s="6" t="s">
        <v>1197</v>
      </c>
      <c r="E1187" s="6" t="s">
        <v>27</v>
      </c>
      <c r="F1187" s="4" t="str">
        <f>HYPERLINK("https://drive.google.com/file/d/11iioJrGio1oy6UHbmJOkv6aBLctOp3Dc/view?usp=drivesdk","Dr. Poonam Anand, रामपुर")</f>
        <v>Dr. Poonam Anand, रामपुर</v>
      </c>
    </row>
    <row r="1188" spans="1:6" ht="14.25" x14ac:dyDescent="0.2">
      <c r="A1188" s="6" t="s">
        <v>1198</v>
      </c>
      <c r="B1188" s="6" t="s">
        <v>16</v>
      </c>
      <c r="C1188" s="6" t="s">
        <v>1199</v>
      </c>
      <c r="D1188" s="6" t="s">
        <v>1186</v>
      </c>
      <c r="E1188" s="6" t="s">
        <v>27</v>
      </c>
      <c r="F1188" s="4" t="str">
        <f>HYPERLINK("https://drive.google.com/file/d/16nRtggTcbGOmTJK4Jqq65-c6CbVWX25Q/view?usp=drivesdk","Deepak Pundir, रामपुर")</f>
        <v>Deepak Pundir, रामपुर</v>
      </c>
    </row>
    <row r="1189" spans="1:6" ht="14.25" x14ac:dyDescent="0.2">
      <c r="A1189" s="6" t="s">
        <v>1200</v>
      </c>
      <c r="B1189" s="6" t="s">
        <v>16</v>
      </c>
      <c r="C1189" s="6" t="s">
        <v>1201</v>
      </c>
      <c r="D1189" s="6" t="s">
        <v>1202</v>
      </c>
      <c r="E1189" s="6" t="s">
        <v>27</v>
      </c>
      <c r="F1189" s="4" t="str">
        <f>HYPERLINK("https://drive.google.com/file/d/14hIEMcCUA2iQD4BAXu20kBPDZw8QmNuu/view?usp=drivesdk","Reeta, रामपुर")</f>
        <v>Reeta, रामपुर</v>
      </c>
    </row>
    <row r="1190" spans="1:6" ht="14.25" x14ac:dyDescent="0.2">
      <c r="A1190" s="6" t="s">
        <v>1203</v>
      </c>
      <c r="B1190" s="6" t="s">
        <v>16</v>
      </c>
      <c r="C1190" s="6" t="s">
        <v>1204</v>
      </c>
      <c r="D1190" s="6" t="s">
        <v>1205</v>
      </c>
      <c r="E1190" s="6" t="s">
        <v>27</v>
      </c>
      <c r="F1190" s="4" t="str">
        <f>HYPERLINK("https://drive.google.com/file/d/1B_tuo4TigkwgvCmjR-gvxDvzdnrbArld/view?usp=drivesdk","Anchal Saxena, रामपुर")</f>
        <v>Anchal Saxena, रामपुर</v>
      </c>
    </row>
    <row r="1191" spans="1:6" ht="14.25" x14ac:dyDescent="0.2">
      <c r="A1191" s="6" t="s">
        <v>1206</v>
      </c>
      <c r="B1191" s="6" t="s">
        <v>16</v>
      </c>
      <c r="C1191" s="6" t="s">
        <v>1207</v>
      </c>
      <c r="D1191" s="6" t="s">
        <v>1202</v>
      </c>
      <c r="E1191" s="6" t="s">
        <v>27</v>
      </c>
      <c r="F1191" s="4" t="str">
        <f>HYPERLINK("https://drive.google.com/file/d/1yWd9mymqZjLWKMMP08hY-A9vVpfoc5FG/view?usp=drivesdk","Anchal saxena, रामपुर")</f>
        <v>Anchal saxena, रामपुर</v>
      </c>
    </row>
    <row r="1192" spans="1:6" ht="14.25" x14ac:dyDescent="0.2">
      <c r="A1192" s="6" t="s">
        <v>24</v>
      </c>
      <c r="B1192" s="6" t="s">
        <v>16</v>
      </c>
      <c r="C1192" s="6" t="s">
        <v>25</v>
      </c>
      <c r="D1192" s="6" t="s">
        <v>26</v>
      </c>
      <c r="E1192" s="6" t="s">
        <v>27</v>
      </c>
      <c r="F1192" s="4" t="str">
        <f>HYPERLINK("https://drive.google.com/file/d/1w1LO3Sy6OpV8D4irJu8r87gTG3ulQ8Jc/view?usp=drivesdk","डॉ. वसीम अहमद, रामपुर")</f>
        <v>डॉ. वसीम अहमद, रामपुर</v>
      </c>
    </row>
    <row r="1193" spans="1:6" ht="14.25" x14ac:dyDescent="0.2">
      <c r="A1193" s="6" t="s">
        <v>1582</v>
      </c>
      <c r="B1193" s="6" t="s">
        <v>16</v>
      </c>
      <c r="C1193" s="6" t="s">
        <v>1583</v>
      </c>
      <c r="D1193" s="6" t="s">
        <v>1189</v>
      </c>
      <c r="E1193" s="6" t="s">
        <v>27</v>
      </c>
      <c r="F1193" s="4" t="str">
        <f>HYPERLINK("https://drive.google.com/file/d/1v1AOZ_Ex_0G5HZ-7MY9AtdnebFLK3Y4c/view?usp=drivesdk","Harpeet Kaur, रामपुर")</f>
        <v>Harpeet Kaur, रामपुर</v>
      </c>
    </row>
    <row r="1194" spans="1:6" ht="14.25" x14ac:dyDescent="0.2">
      <c r="A1194" s="6" t="s">
        <v>2790</v>
      </c>
      <c r="B1194" s="6" t="s">
        <v>16</v>
      </c>
      <c r="C1194" s="6" t="s">
        <v>2791</v>
      </c>
      <c r="D1194" s="6" t="s">
        <v>1186</v>
      </c>
      <c r="E1194" s="6" t="s">
        <v>27</v>
      </c>
      <c r="F1194" s="4" t="str">
        <f>HYPERLINK("https://drive.google.com/file/d/1DMvNyqEMl24INKVPRWdyaPXj14xplzib/view?usp=drivesdk","शबनम आरा, रामपुर")</f>
        <v>शबनम आरा, रामपुर</v>
      </c>
    </row>
    <row r="1195" spans="1:6" ht="14.25" x14ac:dyDescent="0.2">
      <c r="A1195" s="6" t="s">
        <v>2790</v>
      </c>
      <c r="B1195" s="6" t="s">
        <v>16</v>
      </c>
      <c r="C1195" s="6" t="s">
        <v>2792</v>
      </c>
      <c r="D1195" s="6" t="s">
        <v>1186</v>
      </c>
      <c r="E1195" s="6" t="s">
        <v>27</v>
      </c>
      <c r="F1195" s="4" t="str">
        <f>HYPERLINK("https://drive.google.com/file/d/1uBvHxVsvWvpbI7zH-59a-r3eLj3kcocb/view?usp=drivesdk","शबनम आरा, रामपुर")</f>
        <v>शबनम आरा, रामपुर</v>
      </c>
    </row>
    <row r="1196" spans="1:6" ht="14.25" x14ac:dyDescent="0.2">
      <c r="A1196" s="6" t="s">
        <v>535</v>
      </c>
      <c r="B1196" s="6" t="s">
        <v>16</v>
      </c>
      <c r="C1196" s="6" t="s">
        <v>2793</v>
      </c>
      <c r="D1196" s="6" t="s">
        <v>1186</v>
      </c>
      <c r="E1196" s="6" t="s">
        <v>27</v>
      </c>
      <c r="F1196" s="4" t="str">
        <f>HYPERLINK("https://drive.google.com/file/d/1aiBsUyB9fB5HHz_XmL-KkdPwZG5OewMt/view?usp=drivesdk","अर्चना, रामपुर")</f>
        <v>अर्चना, रामपुर</v>
      </c>
    </row>
    <row r="1197" spans="1:6" ht="14.25" x14ac:dyDescent="0.2">
      <c r="A1197" s="6" t="s">
        <v>93</v>
      </c>
      <c r="B1197" s="6" t="s">
        <v>16</v>
      </c>
      <c r="C1197" s="6" t="s">
        <v>94</v>
      </c>
      <c r="D1197" s="6" t="s">
        <v>95</v>
      </c>
      <c r="E1197" s="6" t="s">
        <v>96</v>
      </c>
      <c r="F1197" s="4" t="str">
        <f>HYPERLINK("https://drive.google.com/file/d/1xES1h98wjV7l3PF53tILo0nl_T1PpNZ-/view?usp=drivesdk","Beena Shukla, रायबरेली")</f>
        <v>Beena Shukla, रायबरेली</v>
      </c>
    </row>
    <row r="1198" spans="1:6" ht="14.25" x14ac:dyDescent="0.2">
      <c r="A1198" s="6" t="s">
        <v>1406</v>
      </c>
      <c r="B1198" s="6" t="s">
        <v>16</v>
      </c>
      <c r="C1198" s="6" t="s">
        <v>1407</v>
      </c>
      <c r="D1198" s="6" t="s">
        <v>1408</v>
      </c>
      <c r="E1198" s="6" t="s">
        <v>96</v>
      </c>
      <c r="F1198" s="4" t="str">
        <f>HYPERLINK("https://drive.google.com/file/d/1LoFjqmykhT2QWOVWc33MzQGln2QJ1cBN/view?usp=drivesdk","Gunjan verma, रायबरेली")</f>
        <v>Gunjan verma, रायबरेली</v>
      </c>
    </row>
    <row r="1199" spans="1:6" ht="14.25" x14ac:dyDescent="0.2">
      <c r="A1199" s="6" t="s">
        <v>58</v>
      </c>
      <c r="B1199" s="6" t="s">
        <v>16</v>
      </c>
      <c r="C1199" s="6" t="s">
        <v>59</v>
      </c>
      <c r="D1199" s="6" t="s">
        <v>60</v>
      </c>
      <c r="E1199" s="6" t="s">
        <v>61</v>
      </c>
      <c r="F1199" s="4" t="str">
        <f>HYPERLINK("https://drive.google.com/file/d/1gbB5ahSzBFenA5ipxBgWHr5lZZQmpCIV/view?usp=drivesdk","SHASHI PRABHA SINGH, लखनऊ")</f>
        <v>SHASHI PRABHA SINGH, लखनऊ</v>
      </c>
    </row>
    <row r="1200" spans="1:6" ht="14.25" x14ac:dyDescent="0.2">
      <c r="A1200" s="6" t="s">
        <v>265</v>
      </c>
      <c r="B1200" s="6" t="s">
        <v>16</v>
      </c>
      <c r="C1200" s="6" t="s">
        <v>266</v>
      </c>
      <c r="D1200" s="6" t="s">
        <v>267</v>
      </c>
      <c r="E1200" s="6" t="s">
        <v>61</v>
      </c>
      <c r="F1200" s="4" t="str">
        <f>HYPERLINK("https://drive.google.com/file/d/1zei_euWsxhJsxtdahmatSQe5GMi0g-W3/view?usp=drivesdk","सारिका शुक्ला, लखनऊ")</f>
        <v>सारिका शुक्ला, लखनऊ</v>
      </c>
    </row>
    <row r="1201" spans="1:6" ht="14.25" x14ac:dyDescent="0.2">
      <c r="A1201" s="6" t="s">
        <v>668</v>
      </c>
      <c r="B1201" s="6" t="s">
        <v>16</v>
      </c>
      <c r="C1201" s="6" t="s">
        <v>669</v>
      </c>
      <c r="D1201" s="6" t="s">
        <v>670</v>
      </c>
      <c r="E1201" s="6" t="s">
        <v>61</v>
      </c>
      <c r="F1201" s="4" t="str">
        <f>HYPERLINK("https://drive.google.com/file/d/1NVNj6nj6Z3XGqCBvrf-KA6bAdb4QEqc6/view?usp=drivesdk","Amita Sachan, लखनऊ")</f>
        <v>Amita Sachan, लखनऊ</v>
      </c>
    </row>
    <row r="1202" spans="1:6" ht="14.25" x14ac:dyDescent="0.2">
      <c r="A1202" s="6" t="s">
        <v>668</v>
      </c>
      <c r="B1202" s="6" t="s">
        <v>16</v>
      </c>
      <c r="C1202" s="6" t="s">
        <v>669</v>
      </c>
      <c r="D1202" s="6" t="s">
        <v>670</v>
      </c>
      <c r="E1202" s="6" t="s">
        <v>61</v>
      </c>
      <c r="F1202" s="4" t="str">
        <f>HYPERLINK("https://drive.google.com/file/d/1k3zUX48-U8yDFmIW-OGLh0Od5WPYdadR/view?usp=drivesdk","Amita Sachan, लखनऊ")</f>
        <v>Amita Sachan, लखनऊ</v>
      </c>
    </row>
    <row r="1203" spans="1:6" ht="14.25" x14ac:dyDescent="0.2">
      <c r="A1203" s="6" t="s">
        <v>1344</v>
      </c>
      <c r="B1203" s="6" t="s">
        <v>16</v>
      </c>
      <c r="C1203" s="6" t="s">
        <v>1345</v>
      </c>
      <c r="D1203" s="6" t="s">
        <v>1346</v>
      </c>
      <c r="E1203" s="6" t="s">
        <v>61</v>
      </c>
      <c r="F1203" s="4" t="str">
        <f>HYPERLINK("https://drive.google.com/file/d/1RRvBG_pDJoZARM1UeUSpziVPTv4P36IE/view?usp=drivesdk","Shyamla Tandon, लखनऊ")</f>
        <v>Shyamla Tandon, लखनऊ</v>
      </c>
    </row>
    <row r="1204" spans="1:6" ht="14.25" x14ac:dyDescent="0.2">
      <c r="A1204" s="6" t="s">
        <v>1347</v>
      </c>
      <c r="B1204" s="6" t="s">
        <v>16</v>
      </c>
      <c r="C1204" s="6" t="s">
        <v>1348</v>
      </c>
      <c r="D1204" s="6" t="s">
        <v>1349</v>
      </c>
      <c r="E1204" s="6" t="s">
        <v>61</v>
      </c>
      <c r="F1204" s="4" t="str">
        <f>HYPERLINK("https://drive.google.com/file/d/1H7MdPIS3AR8GDgcKjXnrfumkXlKtJuQ6/view?usp=drivesdk","फ़हीम बेग, लखनऊ")</f>
        <v>फ़हीम बेग, लखनऊ</v>
      </c>
    </row>
    <row r="1205" spans="1:6" ht="14.25" x14ac:dyDescent="0.2">
      <c r="A1205" s="6" t="s">
        <v>1350</v>
      </c>
      <c r="B1205" s="6" t="s">
        <v>16</v>
      </c>
      <c r="C1205" s="6" t="s">
        <v>1351</v>
      </c>
      <c r="D1205" s="6" t="s">
        <v>60</v>
      </c>
      <c r="E1205" s="6" t="s">
        <v>61</v>
      </c>
      <c r="F1205" s="4" t="str">
        <f>HYPERLINK("https://drive.google.com/file/d/1XCkIFDEd9eC24O_lt3dULVS-Zt_nqCgK/view?usp=drivesdk","Abha Mishra, लखनऊ")</f>
        <v>Abha Mishra, लखनऊ</v>
      </c>
    </row>
    <row r="1206" spans="1:6" ht="14.25" x14ac:dyDescent="0.2">
      <c r="A1206" s="6" t="s">
        <v>1352</v>
      </c>
      <c r="B1206" s="6" t="s">
        <v>16</v>
      </c>
      <c r="C1206" s="6" t="s">
        <v>1348</v>
      </c>
      <c r="D1206" s="6" t="s">
        <v>1349</v>
      </c>
      <c r="E1206" s="6" t="s">
        <v>61</v>
      </c>
      <c r="F1206" s="4" t="str">
        <f>HYPERLINK("https://drive.google.com/file/d/18o_Cxn7SypWDPIgGsB1ekmHLmaDH9taf/view?usp=drivesdk","राज किशोर, लखनऊ")</f>
        <v>राज किशोर, लखनऊ</v>
      </c>
    </row>
    <row r="1207" spans="1:6" ht="14.25" x14ac:dyDescent="0.2">
      <c r="A1207" s="6" t="s">
        <v>1353</v>
      </c>
      <c r="B1207" s="6" t="s">
        <v>16</v>
      </c>
      <c r="C1207" s="6" t="s">
        <v>1354</v>
      </c>
      <c r="D1207" s="6" t="s">
        <v>1349</v>
      </c>
      <c r="E1207" s="6" t="s">
        <v>61</v>
      </c>
      <c r="F1207" s="4" t="str">
        <f>HYPERLINK("https://drive.google.com/file/d/1sOXZZsnLDRwuNQbrEz1-huAZykrJZJuT/view?usp=drivesdk","लईक अहमद, लखनऊ")</f>
        <v>लईक अहमद, लखनऊ</v>
      </c>
    </row>
    <row r="1208" spans="1:6" ht="14.25" x14ac:dyDescent="0.2">
      <c r="A1208" s="6" t="s">
        <v>677</v>
      </c>
      <c r="B1208" s="6" t="s">
        <v>16</v>
      </c>
      <c r="C1208" s="6" t="s">
        <v>1476</v>
      </c>
      <c r="D1208" s="6" t="s">
        <v>1477</v>
      </c>
      <c r="E1208" s="6" t="s">
        <v>61</v>
      </c>
      <c r="F1208" s="4" t="str">
        <f>HYPERLINK("https://drive.google.com/file/d/1g8IcYnrNicBUFlv2o6o2vICNAa66746p/view?usp=drivesdk","Vandana, लखनऊ")</f>
        <v>Vandana, लखनऊ</v>
      </c>
    </row>
    <row r="1209" spans="1:6" ht="14.25" x14ac:dyDescent="0.2">
      <c r="A1209" s="6" t="s">
        <v>1601</v>
      </c>
      <c r="B1209" s="6" t="s">
        <v>16</v>
      </c>
      <c r="C1209" s="6" t="s">
        <v>1602</v>
      </c>
      <c r="D1209" s="6" t="s">
        <v>60</v>
      </c>
      <c r="E1209" s="6" t="s">
        <v>61</v>
      </c>
      <c r="F1209" s="4" t="str">
        <f>HYPERLINK("https://drive.google.com/file/d/1RDaIyz5EZwSWhtkc1D6l06JTV1Dm2WVi/view?usp=drivesdk","Jay Shanker, लखनऊ")</f>
        <v>Jay Shanker, लखनऊ</v>
      </c>
    </row>
    <row r="1210" spans="1:6" ht="14.25" x14ac:dyDescent="0.2">
      <c r="A1210" s="6" t="s">
        <v>1696</v>
      </c>
      <c r="B1210" s="6" t="s">
        <v>16</v>
      </c>
      <c r="C1210" s="6" t="s">
        <v>1697</v>
      </c>
      <c r="D1210" s="6" t="s">
        <v>1698</v>
      </c>
      <c r="E1210" s="6" t="s">
        <v>61</v>
      </c>
      <c r="F1210" s="4" t="str">
        <f>HYPERLINK("https://drive.google.com/file/d/1AE2-XUIQbXneG_WZYHQNnqyklaoUjeVc/view?usp=drivesdk","Kavita Chhabra, लखनऊ")</f>
        <v>Kavita Chhabra, लखनऊ</v>
      </c>
    </row>
    <row r="1211" spans="1:6" ht="14.25" x14ac:dyDescent="0.2">
      <c r="A1211" s="6" t="s">
        <v>2072</v>
      </c>
      <c r="B1211" s="6" t="s">
        <v>16</v>
      </c>
      <c r="C1211" s="6" t="s">
        <v>2073</v>
      </c>
      <c r="D1211" s="6" t="s">
        <v>2074</v>
      </c>
      <c r="E1211" s="6" t="s">
        <v>61</v>
      </c>
      <c r="F1211" s="4" t="str">
        <f>HYPERLINK("https://drive.google.com/file/d/1LUmXnZV6kHJ8IBCHNwQBsAhpo7xYoATK/view?usp=drivesdk","Uma Gupta, लखनऊ")</f>
        <v>Uma Gupta, लखनऊ</v>
      </c>
    </row>
    <row r="1212" spans="1:6" ht="14.25" x14ac:dyDescent="0.2">
      <c r="A1212" s="6" t="s">
        <v>2284</v>
      </c>
      <c r="B1212" s="6" t="s">
        <v>16</v>
      </c>
      <c r="C1212" s="6" t="s">
        <v>2285</v>
      </c>
      <c r="D1212" s="6" t="s">
        <v>2286</v>
      </c>
      <c r="E1212" s="6" t="s">
        <v>61</v>
      </c>
      <c r="F1212" s="4" t="str">
        <f>HYPERLINK("https://drive.google.com/file/d/14B0rhkl535oOs-Gh7t0yf_HkLFrs716V/view?usp=drivesdk","Rachana, लखनऊ")</f>
        <v>Rachana, लखनऊ</v>
      </c>
    </row>
    <row r="1213" spans="1:6" ht="14.25" x14ac:dyDescent="0.2">
      <c r="A1213" s="6" t="s">
        <v>2528</v>
      </c>
      <c r="B1213" s="6" t="s">
        <v>16</v>
      </c>
      <c r="C1213" s="6" t="s">
        <v>2529</v>
      </c>
      <c r="D1213" s="6" t="s">
        <v>267</v>
      </c>
      <c r="E1213" s="6" t="s">
        <v>61</v>
      </c>
      <c r="F1213" s="4" t="str">
        <f>HYPERLINK("https://drive.google.com/file/d/1AfX4xlR664zOjsJ9ATze7DA05Tx9mhnz/view?usp=drivesdk","संगीता राय, लखनऊ")</f>
        <v>संगीता राय, लखनऊ</v>
      </c>
    </row>
    <row r="1214" spans="1:6" ht="14.25" x14ac:dyDescent="0.2">
      <c r="A1214" s="6" t="s">
        <v>3033</v>
      </c>
      <c r="B1214" s="6" t="s">
        <v>16</v>
      </c>
      <c r="C1214" s="6" t="s">
        <v>3034</v>
      </c>
      <c r="D1214" s="6" t="s">
        <v>60</v>
      </c>
      <c r="E1214" s="6" t="s">
        <v>61</v>
      </c>
      <c r="F1214" s="4" t="str">
        <f>HYPERLINK("https://drive.google.com/file/d/19geu5QMPSPvGEaBVIwAhQFf0M1_njoSj/view?usp=drivesdk","Avadhesh kumar, लखनऊ")</f>
        <v>Avadhesh kumar, लखनऊ</v>
      </c>
    </row>
    <row r="1215" spans="1:6" ht="14.25" x14ac:dyDescent="0.2">
      <c r="A1215" s="6" t="s">
        <v>1733</v>
      </c>
      <c r="B1215" s="6" t="s">
        <v>16</v>
      </c>
      <c r="C1215" s="6" t="s">
        <v>1734</v>
      </c>
      <c r="D1215" s="6" t="s">
        <v>1735</v>
      </c>
      <c r="E1215" s="6" t="s">
        <v>1736</v>
      </c>
      <c r="F1215" s="4" t="str">
        <f>HYPERLINK("https://drive.google.com/file/d/1X9A8jQiVzQ7db1UnrJbcb7e6BHhmQVxn/view?usp=drivesdk","KUHU BANARJI, लखीमपुर खीरी")</f>
        <v>KUHU BANARJI, लखीमपुर खीरी</v>
      </c>
    </row>
    <row r="1216" spans="1:6" ht="14.25" x14ac:dyDescent="0.2">
      <c r="A1216" s="6" t="s">
        <v>1737</v>
      </c>
      <c r="B1216" s="6" t="s">
        <v>16</v>
      </c>
      <c r="C1216" s="6" t="s">
        <v>1738</v>
      </c>
      <c r="D1216" s="6" t="s">
        <v>1735</v>
      </c>
      <c r="E1216" s="6" t="s">
        <v>1736</v>
      </c>
      <c r="F1216" s="4" t="str">
        <f>HYPERLINK("https://drive.google.com/file/d/1S22bYqIfy7Hu5oRpvYlX0k4e6bARwYC7/view?usp=drivesdk","Kuhu Banarji, लखीमपुर खीरी")</f>
        <v>Kuhu Banarji, लखीमपुर खीरी</v>
      </c>
    </row>
    <row r="1217" spans="1:6" ht="14.25" x14ac:dyDescent="0.2">
      <c r="A1217" s="6" t="s">
        <v>911</v>
      </c>
      <c r="B1217" s="6" t="s">
        <v>16</v>
      </c>
      <c r="C1217" s="6" t="s">
        <v>912</v>
      </c>
      <c r="D1217" s="6" t="s">
        <v>913</v>
      </c>
      <c r="E1217" s="6" t="s">
        <v>914</v>
      </c>
      <c r="F1217" s="4" t="str">
        <f>HYPERLINK("https://drive.google.com/file/d/16j88IK-dffP2hG2PfrhoR62wVxGKII6A/view?usp=drivesdk","अरविन्द सिंह, ललितपुर")</f>
        <v>अरविन्द सिंह, ललितपुर</v>
      </c>
    </row>
    <row r="1218" spans="1:6" ht="14.25" x14ac:dyDescent="0.2">
      <c r="A1218" s="6" t="s">
        <v>50</v>
      </c>
      <c r="B1218" s="6" t="s">
        <v>16</v>
      </c>
      <c r="C1218" s="6" t="s">
        <v>51</v>
      </c>
      <c r="D1218" s="6" t="s">
        <v>52</v>
      </c>
      <c r="E1218" s="6" t="s">
        <v>53</v>
      </c>
      <c r="F1218" s="4" t="str">
        <f>HYPERLINK("https://drive.google.com/file/d/1XQuXaNbpEetGbc2iOGW4uoysBdwFhbrv/view?usp=drivesdk","अमृता सिंह, वाराणसी")</f>
        <v>अमृता सिंह, वाराणसी</v>
      </c>
    </row>
    <row r="1219" spans="1:6" ht="14.25" x14ac:dyDescent="0.2">
      <c r="A1219" s="6" t="s">
        <v>328</v>
      </c>
      <c r="B1219" s="6" t="s">
        <v>16</v>
      </c>
      <c r="C1219" s="6" t="s">
        <v>329</v>
      </c>
      <c r="D1219" s="6" t="s">
        <v>330</v>
      </c>
      <c r="E1219" s="6" t="s">
        <v>53</v>
      </c>
      <c r="F1219" s="4" t="str">
        <f>HYPERLINK("https://drive.google.com/file/d/1GC6J7S08KFr7Oi6oZfoGoQ8G7Ablpcc7/view?usp=drivesdk","उर्मिला देवी, वाराणसी")</f>
        <v>उर्मिला देवी, वाराणसी</v>
      </c>
    </row>
    <row r="1220" spans="1:6" ht="14.25" x14ac:dyDescent="0.2">
      <c r="A1220" s="6" t="s">
        <v>381</v>
      </c>
      <c r="B1220" s="6" t="s">
        <v>16</v>
      </c>
      <c r="C1220" s="6" t="s">
        <v>382</v>
      </c>
      <c r="D1220" s="6" t="s">
        <v>383</v>
      </c>
      <c r="E1220" s="6" t="s">
        <v>53</v>
      </c>
      <c r="F1220" s="4" t="str">
        <f>HYPERLINK("https://drive.google.com/file/d/1S9wwNOr9fKkfVfmbUftrbUXZKwMQaTRF/view?usp=drivesdk","Reeta Yadav, वाराणसी")</f>
        <v>Reeta Yadav, वाराणसी</v>
      </c>
    </row>
    <row r="1221" spans="1:6" ht="14.25" x14ac:dyDescent="0.2">
      <c r="A1221" s="6" t="s">
        <v>401</v>
      </c>
      <c r="B1221" s="6" t="s">
        <v>16</v>
      </c>
      <c r="C1221" s="6" t="s">
        <v>402</v>
      </c>
      <c r="D1221" s="6" t="s">
        <v>403</v>
      </c>
      <c r="E1221" s="6" t="s">
        <v>53</v>
      </c>
      <c r="F1221" s="4" t="str">
        <f>HYPERLINK("https://drive.google.com/file/d/1oj8D534i9e8QGpws1qFSWWX9LJa4THtr/view?usp=drivesdk","Shashi Bhushan Tripathi, वाराणसी")</f>
        <v>Shashi Bhushan Tripathi, वाराणसी</v>
      </c>
    </row>
    <row r="1222" spans="1:6" ht="14.25" x14ac:dyDescent="0.2">
      <c r="A1222" s="6" t="s">
        <v>546</v>
      </c>
      <c r="B1222" s="6" t="s">
        <v>16</v>
      </c>
      <c r="C1222" s="6" t="s">
        <v>547</v>
      </c>
      <c r="D1222" s="6" t="s">
        <v>548</v>
      </c>
      <c r="E1222" s="6" t="s">
        <v>53</v>
      </c>
      <c r="F1222" s="4" t="str">
        <f>HYPERLINK("https://drive.google.com/file/d/1Ov4IQgxVaN0QdxjDtWTctx8kFV2DvkaR/view?usp=drivesdk","प्रीति सोनकर, वाराणसी")</f>
        <v>प्रीति सोनकर, वाराणसी</v>
      </c>
    </row>
    <row r="1223" spans="1:6" ht="14.25" x14ac:dyDescent="0.2">
      <c r="A1223" s="6" t="s">
        <v>629</v>
      </c>
      <c r="B1223" s="6" t="s">
        <v>16</v>
      </c>
      <c r="C1223" s="6" t="s">
        <v>630</v>
      </c>
      <c r="D1223" s="6" t="s">
        <v>631</v>
      </c>
      <c r="E1223" s="6" t="s">
        <v>53</v>
      </c>
      <c r="F1223" s="4" t="str">
        <f>HYPERLINK("https://drive.google.com/file/d/1zIkavoU9noZxnLTXXzm3jtrn1jUKLNZ3/view?usp=drivesdk","Akhilesh kumar Singh, वाराणसी")</f>
        <v>Akhilesh kumar Singh, वाराणसी</v>
      </c>
    </row>
    <row r="1224" spans="1:6" ht="14.25" x14ac:dyDescent="0.2">
      <c r="A1224" s="6" t="s">
        <v>632</v>
      </c>
      <c r="B1224" s="6" t="s">
        <v>16</v>
      </c>
      <c r="C1224" s="6" t="s">
        <v>633</v>
      </c>
      <c r="D1224" s="6" t="s">
        <v>548</v>
      </c>
      <c r="E1224" s="6" t="s">
        <v>53</v>
      </c>
      <c r="F1224" s="4" t="str">
        <f>HYPERLINK("https://drive.google.com/file/d/1Jn4vXeFeWKxSAo71VmVi74mJgArsM9gm/view?usp=drivesdk","Akhilesh Kumar, वाराणसी")</f>
        <v>Akhilesh Kumar, वाराणसी</v>
      </c>
    </row>
    <row r="1225" spans="1:6" ht="14.25" x14ac:dyDescent="0.2">
      <c r="A1225" s="6" t="s">
        <v>674</v>
      </c>
      <c r="B1225" s="6" t="s">
        <v>16</v>
      </c>
      <c r="C1225" s="6" t="s">
        <v>675</v>
      </c>
      <c r="D1225" s="6" t="s">
        <v>676</v>
      </c>
      <c r="E1225" s="6" t="s">
        <v>53</v>
      </c>
      <c r="F1225" s="4" t="str">
        <f>HYPERLINK("https://drive.google.com/file/d/1ga0US4P2uoqJOWfabj_pNJ4zj5eYbIMm/view?usp=drivesdk","Aaron kumari, वाराणसी")</f>
        <v>Aaron kumari, वाराणसी</v>
      </c>
    </row>
    <row r="1226" spans="1:6" ht="14.25" x14ac:dyDescent="0.2">
      <c r="A1226" s="6" t="s">
        <v>677</v>
      </c>
      <c r="B1226" s="6" t="s">
        <v>281</v>
      </c>
      <c r="C1226" s="6" t="s">
        <v>678</v>
      </c>
      <c r="D1226" s="6" t="s">
        <v>52</v>
      </c>
      <c r="E1226" s="6" t="s">
        <v>53</v>
      </c>
      <c r="F1226" s="4" t="str">
        <f>HYPERLINK("https://drive.google.com/file/d/1Vd5rGZUoirm6Y-QGMHHjpWXFFVVBDB4q/view?usp=drivesdk","Vandana, वाराणसी")</f>
        <v>Vandana, वाराणसी</v>
      </c>
    </row>
    <row r="1227" spans="1:6" ht="14.25" x14ac:dyDescent="0.2">
      <c r="A1227" s="6" t="s">
        <v>682</v>
      </c>
      <c r="B1227" s="6" t="s">
        <v>16</v>
      </c>
      <c r="C1227" s="6" t="s">
        <v>683</v>
      </c>
      <c r="D1227" s="6" t="s">
        <v>684</v>
      </c>
      <c r="E1227" s="6" t="s">
        <v>53</v>
      </c>
      <c r="F1227" s="4" t="str">
        <f>HYPERLINK("https://drive.google.com/file/d/1A5hWMmLaIHIY8FqpM7LiaWJbrf-BO2yZ/view?usp=drivesdk","Anchal patel, वाराणसी")</f>
        <v>Anchal patel, वाराणसी</v>
      </c>
    </row>
    <row r="1228" spans="1:6" ht="14.25" x14ac:dyDescent="0.2">
      <c r="A1228" s="6" t="s">
        <v>708</v>
      </c>
      <c r="B1228" s="6" t="s">
        <v>16</v>
      </c>
      <c r="C1228" s="6" t="s">
        <v>709</v>
      </c>
      <c r="D1228" s="6" t="s">
        <v>52</v>
      </c>
      <c r="E1228" s="6" t="s">
        <v>53</v>
      </c>
      <c r="F1228" s="4" t="str">
        <f>HYPERLINK("https://drive.google.com/file/d/1ugkrGlm33x3UYiWyMRCCY8ckWIUPvJNh/view?usp=drivesdk","अंजू चौबे, वाराणसी")</f>
        <v>अंजू चौबे, वाराणसी</v>
      </c>
    </row>
    <row r="1229" spans="1:6" ht="14.25" x14ac:dyDescent="0.2">
      <c r="A1229" s="6" t="s">
        <v>894</v>
      </c>
      <c r="B1229" s="6" t="s">
        <v>16</v>
      </c>
      <c r="C1229" s="6" t="s">
        <v>895</v>
      </c>
      <c r="D1229" s="6" t="s">
        <v>896</v>
      </c>
      <c r="E1229" s="6" t="s">
        <v>53</v>
      </c>
      <c r="F1229" s="4" t="str">
        <f>HYPERLINK("https://drive.google.com/file/d/1wtIKRuGDDGbi2OGySL3k_ou5-HU3Y327/view?usp=drivesdk","आरती सोनकर, वाराणसी")</f>
        <v>आरती सोनकर, वाराणसी</v>
      </c>
    </row>
    <row r="1230" spans="1:6" ht="14.25" x14ac:dyDescent="0.2">
      <c r="A1230" s="6" t="s">
        <v>1395</v>
      </c>
      <c r="B1230" s="6" t="s">
        <v>16</v>
      </c>
      <c r="C1230" s="6" t="s">
        <v>1396</v>
      </c>
      <c r="D1230" s="6" t="s">
        <v>1397</v>
      </c>
      <c r="E1230" s="6" t="s">
        <v>53</v>
      </c>
      <c r="F1230" s="4" t="str">
        <f>HYPERLINK("https://drive.google.com/file/d/1yVzWR6hGjgf82ZyMdUmARpAaF3eyt_cO/view?usp=drivesdk","गीता गुप्ता, वाराणसी")</f>
        <v>गीता गुप्ता, वाराणसी</v>
      </c>
    </row>
    <row r="1231" spans="1:6" ht="14.25" x14ac:dyDescent="0.2">
      <c r="A1231" s="6" t="s">
        <v>1455</v>
      </c>
      <c r="B1231" s="6" t="s">
        <v>16</v>
      </c>
      <c r="C1231" s="6" t="s">
        <v>1456</v>
      </c>
      <c r="D1231" s="6" t="s">
        <v>1457</v>
      </c>
      <c r="E1231" s="6" t="s">
        <v>53</v>
      </c>
      <c r="F1231" s="4" t="str">
        <f>HYPERLINK("https://drive.google.com/file/d/1sBWoqBUaspUtiihMnPXWW-3KqCeIz5Qi/view?usp=drivesdk","Dr Usha Singh, वाराणसी")</f>
        <v>Dr Usha Singh, वाराणसी</v>
      </c>
    </row>
    <row r="1232" spans="1:6" ht="14.25" x14ac:dyDescent="0.2">
      <c r="A1232" s="6" t="s">
        <v>1480</v>
      </c>
      <c r="B1232" s="6" t="s">
        <v>16</v>
      </c>
      <c r="C1232" s="6" t="s">
        <v>1481</v>
      </c>
      <c r="D1232" s="6" t="s">
        <v>52</v>
      </c>
      <c r="E1232" s="6" t="s">
        <v>53</v>
      </c>
      <c r="F1232" s="4" t="str">
        <f>HYPERLINK("https://drive.google.com/file/d/1WfZgXMopZroL1ftxnlbeXux2D2VI5JgX/view?usp=drivesdk","तृप्ति अग्रवाल, वाराणसी")</f>
        <v>तृप्ति अग्रवाल, वाराणसी</v>
      </c>
    </row>
    <row r="1233" spans="1:6" ht="14.25" x14ac:dyDescent="0.2">
      <c r="A1233" s="6" t="s">
        <v>1482</v>
      </c>
      <c r="B1233" s="6" t="s">
        <v>16</v>
      </c>
      <c r="C1233" s="6" t="s">
        <v>1483</v>
      </c>
      <c r="D1233" s="6" t="s">
        <v>1484</v>
      </c>
      <c r="E1233" s="6" t="s">
        <v>53</v>
      </c>
      <c r="F1233" s="4" t="str">
        <f>HYPERLINK("https://drive.google.com/file/d/1lSP4Vsqr4rTXqxldFjbvi7_C4NJKGbVl/view?usp=drivesdk","VARUN KUMAR CHATURVEDI, वाराणसी")</f>
        <v>VARUN KUMAR CHATURVEDI, वाराणसी</v>
      </c>
    </row>
    <row r="1234" spans="1:6" ht="14.25" x14ac:dyDescent="0.2">
      <c r="A1234" s="6" t="s">
        <v>1487</v>
      </c>
      <c r="B1234" s="6" t="s">
        <v>16</v>
      </c>
      <c r="C1234" s="6" t="s">
        <v>1488</v>
      </c>
      <c r="D1234" s="6" t="s">
        <v>1489</v>
      </c>
      <c r="E1234" s="6" t="s">
        <v>53</v>
      </c>
      <c r="F1234" s="4" t="str">
        <f>HYPERLINK("https://drive.google.com/file/d/1BSqO_8GIAp5iy0nhqJtK1n7AB5IHT3Xq/view?usp=drivesdk","Kaneez Fatima, वाराणसी")</f>
        <v>Kaneez Fatima, वाराणसी</v>
      </c>
    </row>
    <row r="1235" spans="1:6" ht="14.25" x14ac:dyDescent="0.2">
      <c r="A1235" s="6" t="s">
        <v>1487</v>
      </c>
      <c r="B1235" s="6" t="s">
        <v>16</v>
      </c>
      <c r="C1235" s="6" t="s">
        <v>1488</v>
      </c>
      <c r="D1235" s="6" t="s">
        <v>1489</v>
      </c>
      <c r="E1235" s="6" t="s">
        <v>53</v>
      </c>
      <c r="F1235" s="4" t="str">
        <f>HYPERLINK("https://drive.google.com/file/d/1TjvcFU3LYsm_rOSyEX4cggmLGeWxcQh-/view?usp=drivesdk","Kaneez Fatima, वाराणसी")</f>
        <v>Kaneez Fatima, वाराणसी</v>
      </c>
    </row>
    <row r="1236" spans="1:6" ht="14.25" x14ac:dyDescent="0.2">
      <c r="A1236" s="6" t="s">
        <v>1490</v>
      </c>
      <c r="B1236" s="6" t="s">
        <v>16</v>
      </c>
      <c r="C1236" s="6" t="s">
        <v>1491</v>
      </c>
      <c r="D1236" s="6" t="s">
        <v>1492</v>
      </c>
      <c r="E1236" s="6" t="s">
        <v>53</v>
      </c>
      <c r="F1236" s="4" t="str">
        <f>HYPERLINK("https://drive.google.com/file/d/1n33Ab8EULBezuH4a89xOcBcQGyvtvaQz/view?usp=drivesdk","Manju Singh, वाराणसी")</f>
        <v>Manju Singh, वाराणसी</v>
      </c>
    </row>
    <row r="1237" spans="1:6" ht="14.25" x14ac:dyDescent="0.2">
      <c r="A1237" s="6" t="s">
        <v>1493</v>
      </c>
      <c r="B1237" s="6" t="s">
        <v>16</v>
      </c>
      <c r="C1237" s="6" t="s">
        <v>1494</v>
      </c>
      <c r="D1237" s="6" t="s">
        <v>1489</v>
      </c>
      <c r="E1237" s="6" t="s">
        <v>53</v>
      </c>
      <c r="F1237" s="4" t="str">
        <f>HYPERLINK("https://drive.google.com/file/d/1xllTCh9gK_KfEKGhfXPHTHmQTf1Va2w5/view?usp=drivesdk","Venu AGRAWAL, वाराणसी")</f>
        <v>Venu AGRAWAL, वाराणसी</v>
      </c>
    </row>
    <row r="1238" spans="1:6" ht="14.25" x14ac:dyDescent="0.2">
      <c r="A1238" s="6" t="s">
        <v>1506</v>
      </c>
      <c r="B1238" s="6" t="s">
        <v>16</v>
      </c>
      <c r="C1238" s="6" t="s">
        <v>1456</v>
      </c>
      <c r="D1238" s="6" t="s">
        <v>1507</v>
      </c>
      <c r="E1238" s="6" t="s">
        <v>53</v>
      </c>
      <c r="F1238" s="4" t="str">
        <f>HYPERLINK("https://drive.google.com/file/d/1sYk_G0p_lnEcLWKTEeK6Sppj-D6W4S-6/view?usp=drivesdk","Vijay Lal Gupta, वाराणसी")</f>
        <v>Vijay Lal Gupta, वाराणसी</v>
      </c>
    </row>
    <row r="1239" spans="1:6" ht="14.25" x14ac:dyDescent="0.2">
      <c r="A1239" s="6" t="s">
        <v>1547</v>
      </c>
      <c r="B1239" s="6" t="s">
        <v>16</v>
      </c>
      <c r="C1239" s="6" t="s">
        <v>1548</v>
      </c>
      <c r="D1239" s="6" t="s">
        <v>1549</v>
      </c>
      <c r="E1239" s="6" t="s">
        <v>53</v>
      </c>
      <c r="F1239" s="4" t="str">
        <f>HYPERLINK("https://drive.google.com/file/d/1XxcdFHRuEpI3M8kQa_E59Gt9fF9dIg3e/view?usp=drivesdk","VIPIN KUMAR GUPTA, वाराणसी")</f>
        <v>VIPIN KUMAR GUPTA, वाराणसी</v>
      </c>
    </row>
    <row r="1240" spans="1:6" ht="14.25" x14ac:dyDescent="0.2">
      <c r="A1240" s="6" t="s">
        <v>1573</v>
      </c>
      <c r="B1240" s="6" t="s">
        <v>16</v>
      </c>
      <c r="C1240" s="6" t="s">
        <v>1574</v>
      </c>
      <c r="D1240" s="6" t="s">
        <v>1575</v>
      </c>
      <c r="E1240" s="6" t="s">
        <v>53</v>
      </c>
      <c r="F1240" s="4" t="str">
        <f>HYPERLINK("https://drive.google.com/file/d/18_nRux0DzhzAHqGFT2Tm-0I-W29WgPkj/view?usp=drivesdk","Hemprabha Upadhyay, वाराणसी")</f>
        <v>Hemprabha Upadhyay, वाराणसी</v>
      </c>
    </row>
    <row r="1241" spans="1:6" ht="14.25" x14ac:dyDescent="0.2">
      <c r="A1241" s="6" t="s">
        <v>1594</v>
      </c>
      <c r="B1241" s="6" t="s">
        <v>16</v>
      </c>
      <c r="C1241" s="6" t="s">
        <v>1595</v>
      </c>
      <c r="D1241" s="6" t="s">
        <v>896</v>
      </c>
      <c r="E1241" s="6" t="s">
        <v>53</v>
      </c>
      <c r="F1241" s="4" t="str">
        <f>HYPERLINK("https://drive.google.com/file/d/1h1rPNmjEUm2M4o9O3nGAgh_2sRlW_whR/view?usp=drivesdk","जया श्रीवास्तव, वाराणसी")</f>
        <v>जया श्रीवास्तव, वाराणसी</v>
      </c>
    </row>
    <row r="1242" spans="1:6" ht="14.25" x14ac:dyDescent="0.2">
      <c r="A1242" s="6" t="s">
        <v>1596</v>
      </c>
      <c r="B1242" s="6" t="s">
        <v>16</v>
      </c>
      <c r="C1242" s="6" t="s">
        <v>1597</v>
      </c>
      <c r="D1242" s="6" t="s">
        <v>1598</v>
      </c>
      <c r="E1242" s="6" t="s">
        <v>53</v>
      </c>
      <c r="F1242" s="4" t="str">
        <f>HYPERLINK("https://drive.google.com/file/d/12ns_NJkdgsJpTE7UidEun6IlxarXndW4/view?usp=drivesdk","Jaya Srivastava, वाराणसी")</f>
        <v>Jaya Srivastava, वाराणसी</v>
      </c>
    </row>
    <row r="1243" spans="1:6" ht="14.25" x14ac:dyDescent="0.2">
      <c r="A1243" s="6" t="s">
        <v>1657</v>
      </c>
      <c r="B1243" s="6" t="s">
        <v>16</v>
      </c>
      <c r="C1243" s="6" t="s">
        <v>1658</v>
      </c>
      <c r="D1243" s="6" t="s">
        <v>1659</v>
      </c>
      <c r="E1243" s="6" t="s">
        <v>53</v>
      </c>
      <c r="F1243" s="4" t="str">
        <f>HYPERLINK("https://drive.google.com/file/d/1WvLyLBGQJQhNqQqtuZ4eXcImVX1vv_M9/view?usp=drivesdk","सत्येन्द्र कुमार, वाराणसी")</f>
        <v>सत्येन्द्र कुमार, वाराणसी</v>
      </c>
    </row>
    <row r="1244" spans="1:6" ht="14.25" x14ac:dyDescent="0.2">
      <c r="A1244" s="6" t="s">
        <v>1660</v>
      </c>
      <c r="B1244" s="6" t="s">
        <v>16</v>
      </c>
      <c r="C1244" s="6" t="s">
        <v>1661</v>
      </c>
      <c r="D1244" s="6" t="s">
        <v>1659</v>
      </c>
      <c r="E1244" s="6" t="s">
        <v>53</v>
      </c>
      <c r="F1244" s="4" t="str">
        <f>HYPERLINK("https://drive.google.com/file/d/10F8uF5OVLQoWnrJJW94tNIz4P3AL3tiw/view?usp=drivesdk","धर्मा देवी, वाराणसी")</f>
        <v>धर्मा देवी, वाराणसी</v>
      </c>
    </row>
    <row r="1245" spans="1:6" ht="14.25" x14ac:dyDescent="0.2">
      <c r="A1245" s="6" t="s">
        <v>656</v>
      </c>
      <c r="B1245" s="6" t="s">
        <v>16</v>
      </c>
      <c r="C1245" s="6" t="s">
        <v>1661</v>
      </c>
      <c r="D1245" s="6" t="s">
        <v>1659</v>
      </c>
      <c r="E1245" s="6" t="s">
        <v>53</v>
      </c>
      <c r="F1245" s="4" t="str">
        <f>HYPERLINK("https://drive.google.com/file/d/18CtzVlyvJvZ2GW5tWGQt_N9ne6YRfmpJ/view?usp=drivesdk","प्रमोद कुमार, वाराणसी")</f>
        <v>प्रमोद कुमार, वाराणसी</v>
      </c>
    </row>
    <row r="1246" spans="1:6" ht="14.25" x14ac:dyDescent="0.2">
      <c r="A1246" s="6" t="s">
        <v>535</v>
      </c>
      <c r="B1246" s="6" t="s">
        <v>16</v>
      </c>
      <c r="C1246" s="6" t="s">
        <v>1662</v>
      </c>
      <c r="D1246" s="6" t="s">
        <v>1659</v>
      </c>
      <c r="E1246" s="6" t="s">
        <v>53</v>
      </c>
      <c r="F1246" s="4" t="str">
        <f>HYPERLINK("https://drive.google.com/file/d/1HYQqNDk6TeP96qScCOy4y9ayKhGtbQX7/view?usp=drivesdk","अर्चना, वाराणसी")</f>
        <v>अर्चना, वाराणसी</v>
      </c>
    </row>
    <row r="1247" spans="1:6" ht="14.25" x14ac:dyDescent="0.2">
      <c r="A1247" s="6" t="s">
        <v>1663</v>
      </c>
      <c r="B1247" s="6" t="s">
        <v>16</v>
      </c>
      <c r="C1247" s="6" t="s">
        <v>1661</v>
      </c>
      <c r="D1247" s="6" t="s">
        <v>1659</v>
      </c>
      <c r="E1247" s="6" t="s">
        <v>53</v>
      </c>
      <c r="F1247" s="4" t="str">
        <f>HYPERLINK("https://drive.google.com/file/d/1trANdVhaZvqGsoFyBdAKawh1eGUmPWHI/view?usp=drivesdk","ज्योत्स्ना, वाराणसी")</f>
        <v>ज्योत्स्ना, वाराणसी</v>
      </c>
    </row>
    <row r="1248" spans="1:6" ht="14.25" x14ac:dyDescent="0.2">
      <c r="A1248" s="6" t="s">
        <v>1667</v>
      </c>
      <c r="B1248" s="6" t="s">
        <v>16</v>
      </c>
      <c r="C1248" s="6" t="s">
        <v>1668</v>
      </c>
      <c r="D1248" s="6" t="s">
        <v>1669</v>
      </c>
      <c r="E1248" s="6" t="s">
        <v>53</v>
      </c>
      <c r="F1248" s="4" t="str">
        <f>HYPERLINK("https://drive.google.com/file/d/1BGXEz-ezfA6UAAW-crE9yQxAu6eVOW48/view?usp=drivesdk","कमलेश कुमार पाण्डेय, वाराणसी")</f>
        <v>कमलेश कुमार पाण्डेय, वाराणसी</v>
      </c>
    </row>
    <row r="1249" spans="1:6" ht="14.25" x14ac:dyDescent="0.2">
      <c r="A1249" s="6" t="s">
        <v>1670</v>
      </c>
      <c r="B1249" s="6" t="s">
        <v>281</v>
      </c>
      <c r="C1249" s="6" t="s">
        <v>1671</v>
      </c>
      <c r="D1249" s="6" t="s">
        <v>1669</v>
      </c>
      <c r="E1249" s="6" t="s">
        <v>53</v>
      </c>
      <c r="F1249" s="4" t="str">
        <f>HYPERLINK("https://drive.google.com/file/d/1aDaL6y9e1xSB-s6yq9GJdvN0LyR38SYn/view?usp=drivesdk","कम्पोजिट स्कूल रमईपट्टी, वाराणसी")</f>
        <v>कम्पोजिट स्कूल रमईपट्टी, वाराणसी</v>
      </c>
    </row>
    <row r="1250" spans="1:6" ht="14.25" x14ac:dyDescent="0.2">
      <c r="A1250" s="6" t="s">
        <v>1672</v>
      </c>
      <c r="B1250" s="6" t="s">
        <v>16</v>
      </c>
      <c r="C1250" s="6" t="s">
        <v>1673</v>
      </c>
      <c r="D1250" s="6" t="s">
        <v>631</v>
      </c>
      <c r="E1250" s="6" t="s">
        <v>53</v>
      </c>
      <c r="F1250" s="4" t="str">
        <f>HYPERLINK("https://drive.google.com/file/d/1Dhzi1Bmt9l16W7Wc0A7DbWKOrjlnBIPo/view?usp=drivesdk","Sneha Shrivastava, वाराणसी")</f>
        <v>Sneha Shrivastava, वाराणसी</v>
      </c>
    </row>
    <row r="1251" spans="1:6" ht="14.25" x14ac:dyDescent="0.2">
      <c r="A1251" s="6" t="s">
        <v>1694</v>
      </c>
      <c r="B1251" s="6" t="s">
        <v>16</v>
      </c>
      <c r="C1251" s="6" t="s">
        <v>1695</v>
      </c>
      <c r="D1251" s="6" t="s">
        <v>52</v>
      </c>
      <c r="E1251" s="6" t="s">
        <v>53</v>
      </c>
      <c r="F1251" s="4" t="str">
        <f>HYPERLINK("https://drive.google.com/file/d/1dzeutC2HKhJr8r43AWI_D_bQf36-a0WH/view?usp=drivesdk","कविता बसाक, वाराणसी")</f>
        <v>कविता बसाक, वाराणसी</v>
      </c>
    </row>
    <row r="1252" spans="1:6" ht="14.25" x14ac:dyDescent="0.2">
      <c r="A1252" s="6" t="s">
        <v>1723</v>
      </c>
      <c r="B1252" s="6" t="s">
        <v>16</v>
      </c>
      <c r="C1252" s="6" t="s">
        <v>633</v>
      </c>
      <c r="D1252" s="6" t="s">
        <v>548</v>
      </c>
      <c r="E1252" s="6" t="s">
        <v>53</v>
      </c>
      <c r="F1252" s="4" t="str">
        <f>HYPERLINK("https://drive.google.com/file/d/1Kt6PrLzSCkKiCLqqrJgezZPTTxgQOs0q/view?usp=drivesdk","Avanish Kumar Yadav, वाराणसी")</f>
        <v>Avanish Kumar Yadav, वाराणसी</v>
      </c>
    </row>
    <row r="1253" spans="1:6" ht="14.25" x14ac:dyDescent="0.2">
      <c r="A1253" s="6" t="s">
        <v>1763</v>
      </c>
      <c r="B1253" s="6" t="s">
        <v>16</v>
      </c>
      <c r="C1253" s="6" t="s">
        <v>1764</v>
      </c>
      <c r="D1253" s="6" t="s">
        <v>1549</v>
      </c>
      <c r="E1253" s="6" t="s">
        <v>53</v>
      </c>
      <c r="F1253" s="4" t="str">
        <f>HYPERLINK("https://drive.google.com/file/d/1PF8fdfHxmZCOe7XEQpMSZzsXEpRWrvh1/view?usp=drivesdk","KUSUM KALA SINGH, वाराणसी")</f>
        <v>KUSUM KALA SINGH, वाराणसी</v>
      </c>
    </row>
    <row r="1254" spans="1:6" ht="14.25" x14ac:dyDescent="0.2">
      <c r="A1254" s="6" t="s">
        <v>1765</v>
      </c>
      <c r="B1254" s="6" t="s">
        <v>16</v>
      </c>
      <c r="C1254" s="6" t="s">
        <v>1766</v>
      </c>
      <c r="D1254" s="6" t="s">
        <v>52</v>
      </c>
      <c r="E1254" s="6" t="s">
        <v>53</v>
      </c>
      <c r="F1254" s="4" t="str">
        <f>HYPERLINK("https://drive.google.com/file/d/1hM3rfIPTk2QgPWuzezIbK2v92bgrXwJQ/view?usp=drivesdk","कुसुम कला सिंह, वाराणसी")</f>
        <v>कुसुम कला सिंह, वाराणसी</v>
      </c>
    </row>
    <row r="1255" spans="1:6" ht="14.25" x14ac:dyDescent="0.2">
      <c r="A1255" s="6" t="s">
        <v>1767</v>
      </c>
      <c r="B1255" s="6" t="s">
        <v>16</v>
      </c>
      <c r="C1255" s="6" t="s">
        <v>1768</v>
      </c>
      <c r="D1255" s="6" t="s">
        <v>1549</v>
      </c>
      <c r="E1255" s="6" t="s">
        <v>53</v>
      </c>
      <c r="F1255" s="4" t="str">
        <f>HYPERLINK("https://drive.google.com/file/d/1aeeoKDi2D0iDrh1TMqcH4Up_ix2s8ea7/view?usp=drivesdk","MANISHA SINGH, वाराणसी")</f>
        <v>MANISHA SINGH, वाराणसी</v>
      </c>
    </row>
    <row r="1256" spans="1:6" ht="14.25" x14ac:dyDescent="0.2">
      <c r="A1256" s="6" t="s">
        <v>1769</v>
      </c>
      <c r="B1256" s="6" t="s">
        <v>16</v>
      </c>
      <c r="C1256" s="6" t="s">
        <v>1770</v>
      </c>
      <c r="D1256" s="6" t="s">
        <v>52</v>
      </c>
      <c r="E1256" s="6" t="s">
        <v>53</v>
      </c>
      <c r="F1256" s="4" t="str">
        <f>HYPERLINK("https://drive.google.com/file/d/102ReFWnkZkNxEmK-PItoENNjon3opazr/view?usp=drivesdk","नीतू सिंह, वाराणसी")</f>
        <v>नीतू सिंह, वाराणसी</v>
      </c>
    </row>
    <row r="1257" spans="1:6" ht="14.25" x14ac:dyDescent="0.2">
      <c r="A1257" s="6" t="s">
        <v>1771</v>
      </c>
      <c r="B1257" s="6" t="s">
        <v>16</v>
      </c>
      <c r="C1257" s="6" t="s">
        <v>1772</v>
      </c>
      <c r="D1257" s="6" t="s">
        <v>1773</v>
      </c>
      <c r="E1257" s="6" t="s">
        <v>53</v>
      </c>
      <c r="F1257" s="4" t="str">
        <f>HYPERLINK("https://drive.google.com/file/d/1cLsyrkV2T4-ocD2CNs6MXFSYvdaHaYwj/view?usp=drivesdk","Saumyata Dubey, वाराणसी")</f>
        <v>Saumyata Dubey, वाराणसी</v>
      </c>
    </row>
    <row r="1258" spans="1:6" ht="14.25" x14ac:dyDescent="0.2">
      <c r="A1258" s="6" t="s">
        <v>1774</v>
      </c>
      <c r="B1258" s="6" t="s">
        <v>16</v>
      </c>
      <c r="C1258" s="6" t="s">
        <v>1775</v>
      </c>
      <c r="D1258" s="6" t="s">
        <v>1776</v>
      </c>
      <c r="E1258" s="6" t="s">
        <v>53</v>
      </c>
      <c r="F1258" s="4" t="str">
        <f>HYPERLINK("https://drive.google.com/file/d/18zDLUvL36qBsq8iMVM-dQs8hOs1PuBSK/view?usp=drivesdk","SANYOGITA PANDEY, वाराणसी")</f>
        <v>SANYOGITA PANDEY, वाराणसी</v>
      </c>
    </row>
    <row r="1259" spans="1:6" ht="14.25" x14ac:dyDescent="0.2">
      <c r="A1259" s="6" t="s">
        <v>1777</v>
      </c>
      <c r="B1259" s="6" t="s">
        <v>16</v>
      </c>
      <c r="C1259" s="6" t="s">
        <v>1778</v>
      </c>
      <c r="D1259" s="6" t="s">
        <v>52</v>
      </c>
      <c r="E1259" s="6" t="s">
        <v>53</v>
      </c>
      <c r="F1259" s="4" t="str">
        <f>HYPERLINK("https://drive.google.com/file/d/1ytbh4PsIZIo7PkKxeIXzbMTjNMCY9lTy/view?usp=drivesdk","शशि कला सिंह, वाराणसी")</f>
        <v>शशि कला सिंह, वाराणसी</v>
      </c>
    </row>
    <row r="1260" spans="1:6" ht="14.25" x14ac:dyDescent="0.2">
      <c r="A1260" s="6" t="s">
        <v>1794</v>
      </c>
      <c r="B1260" s="6" t="s">
        <v>16</v>
      </c>
      <c r="C1260" s="6" t="s">
        <v>1795</v>
      </c>
      <c r="D1260" s="6" t="s">
        <v>1796</v>
      </c>
      <c r="E1260" s="6" t="s">
        <v>53</v>
      </c>
      <c r="F1260" s="4" t="str">
        <f>HYPERLINK("https://drive.google.com/file/d/1Hb1RRCuGJpFeed4GdnxOHAHHIrISJ0L_/view?usp=drivesdk","Madhuri Kumari, वाराणसी")</f>
        <v>Madhuri Kumari, वाराणसी</v>
      </c>
    </row>
    <row r="1261" spans="1:6" ht="14.25" x14ac:dyDescent="0.2">
      <c r="A1261" s="6" t="s">
        <v>1816</v>
      </c>
      <c r="B1261" s="6" t="s">
        <v>16</v>
      </c>
      <c r="C1261" s="6" t="s">
        <v>1817</v>
      </c>
      <c r="D1261" s="6" t="s">
        <v>1818</v>
      </c>
      <c r="E1261" s="6" t="s">
        <v>53</v>
      </c>
      <c r="F1261" s="4" t="str">
        <f>HYPERLINK("https://drive.google.com/file/d/1AaI3fjKHsIAKL6rUA90DX67EoFzK8VAh/view?usp=drivesdk","Mamta Mishra, वाराणसी")</f>
        <v>Mamta Mishra, वाराणसी</v>
      </c>
    </row>
    <row r="1262" spans="1:6" ht="14.25" x14ac:dyDescent="0.2">
      <c r="A1262" s="6" t="s">
        <v>1821</v>
      </c>
      <c r="B1262" s="6" t="s">
        <v>16</v>
      </c>
      <c r="C1262" s="6" t="s">
        <v>1822</v>
      </c>
      <c r="D1262" s="6" t="s">
        <v>1659</v>
      </c>
      <c r="E1262" s="6" t="s">
        <v>53</v>
      </c>
      <c r="F1262" s="4" t="str">
        <f>HYPERLINK("https://drive.google.com/file/d/1mn0hl2VASoyk6epRjDZCMGycR-3Jmwut/view?usp=drivesdk","मंगला तिवारी, वाराणसी")</f>
        <v>मंगला तिवारी, वाराणसी</v>
      </c>
    </row>
    <row r="1263" spans="1:6" ht="14.25" x14ac:dyDescent="0.2">
      <c r="A1263" s="6" t="s">
        <v>1833</v>
      </c>
      <c r="B1263" s="6" t="s">
        <v>16</v>
      </c>
      <c r="C1263" s="6" t="s">
        <v>1834</v>
      </c>
      <c r="D1263" s="6" t="s">
        <v>1835</v>
      </c>
      <c r="E1263" s="6" t="s">
        <v>53</v>
      </c>
      <c r="F1263" s="4" t="str">
        <f>HYPERLINK("https://drive.google.com/file/d/16IaMxAczRGF9ZtfBD5hKDuVni4ZQW6xq/view?usp=drivesdk","Manoj Kumar Singh, वाराणसी")</f>
        <v>Manoj Kumar Singh, वाराणसी</v>
      </c>
    </row>
    <row r="1264" spans="1:6" ht="14.25" x14ac:dyDescent="0.2">
      <c r="A1264" s="6" t="s">
        <v>1836</v>
      </c>
      <c r="B1264" s="6" t="s">
        <v>7</v>
      </c>
      <c r="C1264" s="6" t="s">
        <v>1837</v>
      </c>
      <c r="D1264" s="6" t="s">
        <v>631</v>
      </c>
      <c r="E1264" s="6" t="s">
        <v>53</v>
      </c>
      <c r="F1264" s="4" t="str">
        <f>HYPERLINK("https://drive.google.com/file/d/10jh0UjUKIwR8uZkY7tLSZQFi-ikO7u9H/view?usp=drivesdk","Aryan Patel, वाराणसी")</f>
        <v>Aryan Patel, वाराणसी</v>
      </c>
    </row>
    <row r="1265" spans="1:6" ht="14.25" x14ac:dyDescent="0.2">
      <c r="A1265" s="6" t="s">
        <v>1838</v>
      </c>
      <c r="B1265" s="6" t="s">
        <v>7</v>
      </c>
      <c r="C1265" s="6" t="s">
        <v>1839</v>
      </c>
      <c r="D1265" s="6" t="s">
        <v>1669</v>
      </c>
      <c r="E1265" s="6" t="s">
        <v>53</v>
      </c>
      <c r="F1265" s="4" t="str">
        <f>HYPERLINK("https://drive.google.com/file/d/1L9PCx8baYsCQ8XQqKJsgTPdpwbS9GgVX/view?usp=drivesdk","आर्यन पटेल, वाराणसी")</f>
        <v>आर्यन पटेल, वाराणसी</v>
      </c>
    </row>
    <row r="1266" spans="1:6" ht="14.25" x14ac:dyDescent="0.2">
      <c r="A1266" s="6" t="s">
        <v>1840</v>
      </c>
      <c r="B1266" s="6" t="s">
        <v>7</v>
      </c>
      <c r="C1266" s="6" t="s">
        <v>1839</v>
      </c>
      <c r="D1266" s="6" t="s">
        <v>1669</v>
      </c>
      <c r="E1266" s="6" t="s">
        <v>53</v>
      </c>
      <c r="F1266" s="4" t="str">
        <f>HYPERLINK("https://drive.google.com/file/d/1Bhq64Mq2BRzKjDLlAaHSr8_08lxqmjYR/view?usp=drivesdk","प्रतिक्षा, वाराणसी")</f>
        <v>प्रतिक्षा, वाराणसी</v>
      </c>
    </row>
    <row r="1267" spans="1:6" ht="14.25" x14ac:dyDescent="0.2">
      <c r="A1267" s="6" t="s">
        <v>1841</v>
      </c>
      <c r="B1267" s="6" t="s">
        <v>7</v>
      </c>
      <c r="C1267" s="6" t="s">
        <v>1839</v>
      </c>
      <c r="D1267" s="6" t="s">
        <v>1669</v>
      </c>
      <c r="E1267" s="6" t="s">
        <v>53</v>
      </c>
      <c r="F1267" s="4" t="str">
        <f>HYPERLINK("https://drive.google.com/file/d/1zDVp6WR33HtrSEkJ1df2u6jl5Rc16wqp/view?usp=drivesdk","स्वाति पाण्डेय, वाराणसी")</f>
        <v>स्वाति पाण्डेय, वाराणसी</v>
      </c>
    </row>
    <row r="1268" spans="1:6" ht="14.25" x14ac:dyDescent="0.2">
      <c r="A1268" s="6" t="s">
        <v>1842</v>
      </c>
      <c r="B1268" s="6" t="s">
        <v>125</v>
      </c>
      <c r="C1268" s="6" t="s">
        <v>1843</v>
      </c>
      <c r="D1268" s="6" t="s">
        <v>1669</v>
      </c>
      <c r="E1268" s="6" t="s">
        <v>53</v>
      </c>
      <c r="F1268" s="4" t="str">
        <f>HYPERLINK("https://drive.google.com/file/d/1X_c3z0JH1F4wIHs5A-Rg4EjrFo1Bp4WG/view?usp=drivesdk","रीता देवी, वाराणसी")</f>
        <v>रीता देवी, वाराणसी</v>
      </c>
    </row>
    <row r="1269" spans="1:6" ht="14.25" x14ac:dyDescent="0.2">
      <c r="A1269" s="6" t="s">
        <v>1844</v>
      </c>
      <c r="B1269" s="6" t="s">
        <v>16</v>
      </c>
      <c r="C1269" s="6" t="s">
        <v>1839</v>
      </c>
      <c r="D1269" s="6" t="s">
        <v>1669</v>
      </c>
      <c r="E1269" s="6" t="s">
        <v>53</v>
      </c>
      <c r="F1269" s="4" t="str">
        <f>HYPERLINK("https://drive.google.com/file/d/1lrhRv-2X1vEbWeTQ9Xf0Va785e-Y1yo7/view?usp=drivesdk","सुनील कुमार, वाराणसी")</f>
        <v>सुनील कुमार, वाराणसी</v>
      </c>
    </row>
    <row r="1270" spans="1:6" ht="14.25" x14ac:dyDescent="0.2">
      <c r="A1270" s="6" t="s">
        <v>1845</v>
      </c>
      <c r="B1270" s="6" t="s">
        <v>7</v>
      </c>
      <c r="C1270" s="6" t="s">
        <v>1839</v>
      </c>
      <c r="D1270" s="6" t="s">
        <v>1669</v>
      </c>
      <c r="E1270" s="6" t="s">
        <v>53</v>
      </c>
      <c r="F1270" s="4" t="str">
        <f>HYPERLINK("https://drive.google.com/file/d/1fYBmdk0zqrUIcrB9l5eUIdIiMhraMagg/view?usp=drivesdk","सृष्टि, वाराणसी")</f>
        <v>सृष्टि, वाराणसी</v>
      </c>
    </row>
    <row r="1271" spans="1:6" ht="14.25" x14ac:dyDescent="0.2">
      <c r="A1271" s="6" t="s">
        <v>1846</v>
      </c>
      <c r="B1271" s="6" t="s">
        <v>7</v>
      </c>
      <c r="C1271" s="6" t="s">
        <v>1839</v>
      </c>
      <c r="D1271" s="6" t="s">
        <v>1669</v>
      </c>
      <c r="E1271" s="6" t="s">
        <v>53</v>
      </c>
      <c r="F1271" s="4" t="str">
        <f>HYPERLINK("https://drive.google.com/file/d/14cJhdN-NyAgrbUJO2juv-e3LRwhjbAsE/view?usp=drivesdk","अंजली वर्मा, वाराणसी")</f>
        <v>अंजली वर्मा, वाराणसी</v>
      </c>
    </row>
    <row r="1272" spans="1:6" ht="14.25" x14ac:dyDescent="0.2">
      <c r="A1272" s="6" t="s">
        <v>1847</v>
      </c>
      <c r="B1272" s="6" t="s">
        <v>7</v>
      </c>
      <c r="C1272" s="6" t="s">
        <v>1839</v>
      </c>
      <c r="D1272" s="6" t="s">
        <v>1669</v>
      </c>
      <c r="E1272" s="6" t="s">
        <v>53</v>
      </c>
      <c r="F1272" s="4" t="str">
        <f>HYPERLINK("https://drive.google.com/file/d/1GSJoPEX65LqkimmpOsGIrXJ2ViwUXwkF/view?usp=drivesdk","अंश कुमार, वाराणसी")</f>
        <v>अंश कुमार, वाराणसी</v>
      </c>
    </row>
    <row r="1273" spans="1:6" ht="14.25" x14ac:dyDescent="0.2">
      <c r="A1273" s="6" t="s">
        <v>546</v>
      </c>
      <c r="B1273" s="6" t="s">
        <v>16</v>
      </c>
      <c r="C1273" s="6" t="s">
        <v>1839</v>
      </c>
      <c r="D1273" s="6" t="s">
        <v>1669</v>
      </c>
      <c r="E1273" s="6" t="s">
        <v>53</v>
      </c>
      <c r="F1273" s="4" t="str">
        <f>HYPERLINK("https://drive.google.com/file/d/1h2rYVmkNuqEw7xEnCAHRfTI78KAuwnOX/view?usp=drivesdk","प्रीति सोनकर, वाराणसी")</f>
        <v>प्रीति सोनकर, वाराणसी</v>
      </c>
    </row>
    <row r="1274" spans="1:6" ht="14.25" x14ac:dyDescent="0.2">
      <c r="A1274" s="6" t="s">
        <v>1848</v>
      </c>
      <c r="B1274" s="6" t="s">
        <v>16</v>
      </c>
      <c r="C1274" s="6" t="s">
        <v>1839</v>
      </c>
      <c r="D1274" s="6" t="s">
        <v>1669</v>
      </c>
      <c r="E1274" s="6" t="s">
        <v>53</v>
      </c>
      <c r="F1274" s="4" t="str">
        <f>HYPERLINK("https://drive.google.com/file/d/1ZscahvLcCpAyL8xDrrpcuoI2ek3MMKYa/view?usp=drivesdk","कौशल कुमार, वाराणसी")</f>
        <v>कौशल कुमार, वाराणसी</v>
      </c>
    </row>
    <row r="1275" spans="1:6" ht="14.25" x14ac:dyDescent="0.2">
      <c r="A1275" s="6" t="s">
        <v>1849</v>
      </c>
      <c r="B1275" s="6" t="s">
        <v>7</v>
      </c>
      <c r="C1275" s="6" t="s">
        <v>1839</v>
      </c>
      <c r="D1275" s="6" t="s">
        <v>1669</v>
      </c>
      <c r="E1275" s="6" t="s">
        <v>53</v>
      </c>
      <c r="F1275" s="4" t="str">
        <f>HYPERLINK("https://drive.google.com/file/d/1yzLXN3ouLaIrR3LIlkmYeeKuUzpVmkaL/view?usp=drivesdk","समिता पटेल, वाराणसी")</f>
        <v>समिता पटेल, वाराणसी</v>
      </c>
    </row>
    <row r="1276" spans="1:6" ht="14.25" x14ac:dyDescent="0.2">
      <c r="A1276" s="6" t="s">
        <v>1850</v>
      </c>
      <c r="B1276" s="6" t="s">
        <v>7</v>
      </c>
      <c r="C1276" s="6" t="s">
        <v>1839</v>
      </c>
      <c r="D1276" s="6" t="s">
        <v>1669</v>
      </c>
      <c r="E1276" s="6" t="s">
        <v>53</v>
      </c>
      <c r="F1276" s="4" t="str">
        <f>HYPERLINK("https://drive.google.com/file/d/1KRuo3TUXrZjA2aWchf-i8hbvRGz_KYwt/view?usp=drivesdk","कोमल पटेल, वाराणसी")</f>
        <v>कोमल पटेल, वाराणसी</v>
      </c>
    </row>
    <row r="1277" spans="1:6" ht="14.25" x14ac:dyDescent="0.2">
      <c r="A1277" s="6" t="s">
        <v>1851</v>
      </c>
      <c r="B1277" s="6" t="s">
        <v>7</v>
      </c>
      <c r="C1277" s="6" t="s">
        <v>1839</v>
      </c>
      <c r="D1277" s="6" t="s">
        <v>1669</v>
      </c>
      <c r="E1277" s="6" t="s">
        <v>53</v>
      </c>
      <c r="F1277" s="4" t="str">
        <f>HYPERLINK("https://drive.google.com/file/d/1Xv7h7gcGqBGFcJIqGYwCLyXYw8vpMWXQ/view?usp=drivesdk","श्रद्धा पटेल, वाराणसी")</f>
        <v>श्रद्धा पटेल, वाराणसी</v>
      </c>
    </row>
    <row r="1278" spans="1:6" ht="14.25" x14ac:dyDescent="0.2">
      <c r="A1278" s="6" t="s">
        <v>1852</v>
      </c>
      <c r="B1278" s="6" t="s">
        <v>7</v>
      </c>
      <c r="C1278" s="6" t="s">
        <v>1839</v>
      </c>
      <c r="D1278" s="6" t="s">
        <v>1669</v>
      </c>
      <c r="E1278" s="6" t="s">
        <v>53</v>
      </c>
      <c r="F1278" s="4" t="str">
        <f>HYPERLINK("https://drive.google.com/file/d/1zxUH20R-IEERjtjmMs0gpnz32Iue2Hc_/view?usp=drivesdk","सृष्टि पटेल, वाराणसी")</f>
        <v>सृष्टि पटेल, वाराणसी</v>
      </c>
    </row>
    <row r="1279" spans="1:6" ht="14.25" x14ac:dyDescent="0.2">
      <c r="A1279" s="6" t="s">
        <v>1853</v>
      </c>
      <c r="B1279" s="6" t="s">
        <v>16</v>
      </c>
      <c r="C1279" s="6" t="s">
        <v>1837</v>
      </c>
      <c r="D1279" s="6" t="s">
        <v>631</v>
      </c>
      <c r="E1279" s="6" t="s">
        <v>53</v>
      </c>
      <c r="F1279" s="4" t="str">
        <f>HYPERLINK("https://drive.google.com/file/d/1bDV9fqUP1kbR-pLtajlOxmCMQYIwbf2W/view?usp=drivesdk","Nageena Singh, वाराणसी")</f>
        <v>Nageena Singh, वाराणसी</v>
      </c>
    </row>
    <row r="1280" spans="1:6" ht="14.25" x14ac:dyDescent="0.2">
      <c r="A1280" s="6" t="s">
        <v>1854</v>
      </c>
      <c r="B1280" s="6" t="s">
        <v>16</v>
      </c>
      <c r="C1280" s="6" t="s">
        <v>1839</v>
      </c>
      <c r="D1280" s="6" t="s">
        <v>1669</v>
      </c>
      <c r="E1280" s="6" t="s">
        <v>53</v>
      </c>
      <c r="F1280" s="4" t="str">
        <f>HYPERLINK("https://drive.google.com/file/d/19juNLOHtlbtqU5XJFRbkJeubHcL4HkTj/view?usp=drivesdk","नगीना सिंह, वाराणसी")</f>
        <v>नगीना सिंह, वाराणसी</v>
      </c>
    </row>
    <row r="1281" spans="1:6" ht="14.25" x14ac:dyDescent="0.2">
      <c r="A1281" s="6" t="s">
        <v>1855</v>
      </c>
      <c r="B1281" s="6" t="s">
        <v>16</v>
      </c>
      <c r="C1281" s="6" t="s">
        <v>1839</v>
      </c>
      <c r="D1281" s="6" t="s">
        <v>1669</v>
      </c>
      <c r="E1281" s="6" t="s">
        <v>53</v>
      </c>
      <c r="F1281" s="4" t="str">
        <f>HYPERLINK("https://drive.google.com/file/d/11RX08u51-NpPYgHMR2zh2v94GzqyPAax/view?usp=drivesdk","संगीता देवी, वाराणसी")</f>
        <v>संगीता देवी, वाराणसी</v>
      </c>
    </row>
    <row r="1282" spans="1:6" ht="14.25" x14ac:dyDescent="0.2">
      <c r="A1282" s="6" t="s">
        <v>1856</v>
      </c>
      <c r="B1282" s="6" t="s">
        <v>16</v>
      </c>
      <c r="C1282" s="6" t="s">
        <v>1839</v>
      </c>
      <c r="D1282" s="6" t="s">
        <v>1669</v>
      </c>
      <c r="E1282" s="6" t="s">
        <v>53</v>
      </c>
      <c r="F1282" s="4" t="str">
        <f>HYPERLINK("https://drive.google.com/file/d/15Siw4AZp6-KWNx1P_-IpvZ8Z2LeuC_mA/view?usp=drivesdk","निशा देवी, वाराणसी")</f>
        <v>निशा देवी, वाराणसी</v>
      </c>
    </row>
    <row r="1283" spans="1:6" ht="14.25" x14ac:dyDescent="0.2">
      <c r="A1283" s="6" t="s">
        <v>1857</v>
      </c>
      <c r="B1283" s="6" t="s">
        <v>16</v>
      </c>
      <c r="C1283" s="6" t="s">
        <v>1839</v>
      </c>
      <c r="D1283" s="6" t="s">
        <v>1669</v>
      </c>
      <c r="E1283" s="6" t="s">
        <v>53</v>
      </c>
      <c r="F1283" s="4" t="str">
        <f>HYPERLINK("https://drive.google.com/file/d/1vOHFREjG_35dFW5cD-VELh61XxZLtuLQ/view?usp=drivesdk","रामाश्रे, वाराणसी")</f>
        <v>रामाश्रे, वाराणसी</v>
      </c>
    </row>
    <row r="1284" spans="1:6" ht="14.25" x14ac:dyDescent="0.2">
      <c r="A1284" s="6" t="s">
        <v>1858</v>
      </c>
      <c r="B1284" s="6" t="s">
        <v>16</v>
      </c>
      <c r="C1284" s="6" t="s">
        <v>1839</v>
      </c>
      <c r="D1284" s="6" t="s">
        <v>1669</v>
      </c>
      <c r="E1284" s="6" t="s">
        <v>53</v>
      </c>
      <c r="F1284" s="4" t="str">
        <f>HYPERLINK("https://drive.google.com/file/d/1rVR545kmKOtjuYKgwWchE1XTKzWFJ5tQ/view?usp=drivesdk","वेद प्रकाश सिंह, वाराणसी")</f>
        <v>वेद प्रकाश सिंह, वाराणसी</v>
      </c>
    </row>
    <row r="1285" spans="1:6" ht="14.25" x14ac:dyDescent="0.2">
      <c r="A1285" s="6" t="s">
        <v>1859</v>
      </c>
      <c r="B1285" s="6" t="s">
        <v>7</v>
      </c>
      <c r="C1285" s="6" t="s">
        <v>1839</v>
      </c>
      <c r="D1285" s="6" t="s">
        <v>1669</v>
      </c>
      <c r="E1285" s="6" t="s">
        <v>53</v>
      </c>
      <c r="F1285" s="4" t="str">
        <f>HYPERLINK("https://drive.google.com/file/d/1WPDHCbj8KVFwYi0bcMcsgC9koyRLfV4_/view?usp=drivesdk","पावनी पटेल, वाराणसी")</f>
        <v>पावनी पटेल, वाराणसी</v>
      </c>
    </row>
    <row r="1286" spans="1:6" ht="14.25" x14ac:dyDescent="0.2">
      <c r="A1286" s="6" t="s">
        <v>1860</v>
      </c>
      <c r="B1286" s="6" t="s">
        <v>16</v>
      </c>
      <c r="C1286" s="6" t="s">
        <v>1839</v>
      </c>
      <c r="D1286" s="6" t="s">
        <v>1669</v>
      </c>
      <c r="E1286" s="6" t="s">
        <v>53</v>
      </c>
      <c r="F1286" s="4" t="str">
        <f>HYPERLINK("https://drive.google.com/file/d/1dUjb2pyCBMHdHd6Z13WWQzQXSgS333FD/view?usp=drivesdk","सिद्धनाथ सिंह, वाराणसी")</f>
        <v>सिद्धनाथ सिंह, वाराणसी</v>
      </c>
    </row>
    <row r="1287" spans="1:6" ht="14.25" x14ac:dyDescent="0.2">
      <c r="A1287" s="6" t="s">
        <v>1856</v>
      </c>
      <c r="B1287" s="6" t="s">
        <v>16</v>
      </c>
      <c r="C1287" s="6" t="s">
        <v>1861</v>
      </c>
      <c r="D1287" s="6" t="s">
        <v>548</v>
      </c>
      <c r="E1287" s="6" t="s">
        <v>53</v>
      </c>
      <c r="F1287" s="4" t="str">
        <f>HYPERLINK("https://drive.google.com/file/d/1sP01wiXtZlWo0syRsfP5R4bQbPI9ieK_/view?usp=drivesdk","निशा देवी, वाराणसी")</f>
        <v>निशा देवी, वाराणसी</v>
      </c>
    </row>
    <row r="1288" spans="1:6" ht="14.25" x14ac:dyDescent="0.2">
      <c r="A1288" s="6" t="s">
        <v>1956</v>
      </c>
      <c r="B1288" s="6" t="s">
        <v>16</v>
      </c>
      <c r="C1288" s="6" t="s">
        <v>1957</v>
      </c>
      <c r="D1288" s="6" t="s">
        <v>1958</v>
      </c>
      <c r="E1288" s="6" t="s">
        <v>53</v>
      </c>
      <c r="F1288" s="4" t="str">
        <f>HYPERLINK("https://drive.google.com/file/d/1paoPS0GMtoLUeLPIhA3usEfJi3finFni/view?usp=drivesdk","Neelam Rai, वाराणसी")</f>
        <v>Neelam Rai, वाराणसी</v>
      </c>
    </row>
    <row r="1289" spans="1:6" ht="14.25" x14ac:dyDescent="0.2">
      <c r="A1289" s="6" t="s">
        <v>1959</v>
      </c>
      <c r="B1289" s="6" t="s">
        <v>16</v>
      </c>
      <c r="C1289" s="6" t="s">
        <v>1960</v>
      </c>
      <c r="D1289" s="6" t="s">
        <v>1961</v>
      </c>
      <c r="E1289" s="6" t="s">
        <v>53</v>
      </c>
      <c r="F1289" s="4" t="str">
        <f>HYPERLINK("https://drive.google.com/file/d/1H8xndfJCpC1AawsC_TEjYkQ5X2Kteamg/view?usp=drivesdk","REKHA YADAV, वाराणसी")</f>
        <v>REKHA YADAV, वाराणसी</v>
      </c>
    </row>
    <row r="1290" spans="1:6" ht="14.25" x14ac:dyDescent="0.2">
      <c r="A1290" s="6" t="s">
        <v>1962</v>
      </c>
      <c r="B1290" s="6" t="s">
        <v>16</v>
      </c>
      <c r="C1290" s="6" t="s">
        <v>1963</v>
      </c>
      <c r="D1290" s="6" t="s">
        <v>1964</v>
      </c>
      <c r="E1290" s="6" t="s">
        <v>53</v>
      </c>
      <c r="F1290" s="4" t="str">
        <f>HYPERLINK("https://drive.google.com/file/d/1TTGh8ETHRVwrcTTL-gcfmlwrN5Ml8SA2/view?usp=drivesdk","Rekha yadav, वाराणसी")</f>
        <v>Rekha yadav, वाराणसी</v>
      </c>
    </row>
    <row r="1291" spans="1:6" ht="14.25" x14ac:dyDescent="0.2">
      <c r="A1291" s="6" t="s">
        <v>1965</v>
      </c>
      <c r="B1291" s="6" t="s">
        <v>16</v>
      </c>
      <c r="C1291" s="6" t="s">
        <v>1966</v>
      </c>
      <c r="D1291" s="6" t="s">
        <v>1549</v>
      </c>
      <c r="E1291" s="6" t="s">
        <v>53</v>
      </c>
      <c r="F1291" s="4" t="str">
        <f>HYPERLINK("https://drive.google.com/file/d/1LjfmGusDWsOz6Y5aiY5rIYUUSR_xGy35/view?usp=drivesdk","DHARMA DEVI, वाराणसी")</f>
        <v>DHARMA DEVI, वाराणसी</v>
      </c>
    </row>
    <row r="1292" spans="1:6" ht="14.25" x14ac:dyDescent="0.2">
      <c r="A1292" s="6" t="s">
        <v>1967</v>
      </c>
      <c r="B1292" s="6" t="s">
        <v>16</v>
      </c>
      <c r="C1292" s="6" t="s">
        <v>1968</v>
      </c>
      <c r="D1292" s="6" t="s">
        <v>1489</v>
      </c>
      <c r="E1292" s="6" t="s">
        <v>53</v>
      </c>
      <c r="F1292" s="4" t="str">
        <f>HYPERLINK("https://drive.google.com/file/d/1_GYvxQAmiEQ-UmGkameZ5UhzYZp5eRrU/view?usp=drivesdk","Reena Sahadur Ram, वाराणसी")</f>
        <v>Reena Sahadur Ram, वाराणसी</v>
      </c>
    </row>
    <row r="1293" spans="1:6" ht="14.25" x14ac:dyDescent="0.2">
      <c r="A1293" s="6" t="s">
        <v>2145</v>
      </c>
      <c r="B1293" s="6" t="s">
        <v>16</v>
      </c>
      <c r="C1293" s="6" t="s">
        <v>2146</v>
      </c>
      <c r="D1293" s="6" t="s">
        <v>2147</v>
      </c>
      <c r="E1293" s="6" t="s">
        <v>53</v>
      </c>
      <c r="F1293" s="4" t="str">
        <f>HYPERLINK("https://drive.google.com/file/d/18EQS23bmclCRPyecOuO8QeWaNeH-S4Um/view?usp=drivesdk","Manoj Kumar, वाराणसी")</f>
        <v>Manoj Kumar, वाराणसी</v>
      </c>
    </row>
    <row r="1294" spans="1:6" ht="14.25" x14ac:dyDescent="0.2">
      <c r="A1294" s="6" t="s">
        <v>2160</v>
      </c>
      <c r="B1294" s="6" t="s">
        <v>16</v>
      </c>
      <c r="C1294" s="6" t="s">
        <v>2161</v>
      </c>
      <c r="D1294" s="6" t="s">
        <v>2162</v>
      </c>
      <c r="E1294" s="6" t="s">
        <v>53</v>
      </c>
      <c r="F1294" s="4" t="str">
        <f>HYPERLINK("https://drive.google.com/file/d/1_U7r4BbYvjA2FuDwGoCbcyAzKqwhcAah/view?usp=drivesdk","Poorva Vikram, वाराणसी")</f>
        <v>Poorva Vikram, वाराणसी</v>
      </c>
    </row>
    <row r="1295" spans="1:6" ht="14.25" x14ac:dyDescent="0.2">
      <c r="A1295" s="6" t="s">
        <v>2163</v>
      </c>
      <c r="B1295" s="6" t="s">
        <v>16</v>
      </c>
      <c r="C1295" s="6" t="s">
        <v>1695</v>
      </c>
      <c r="D1295" s="6" t="s">
        <v>52</v>
      </c>
      <c r="E1295" s="6" t="s">
        <v>53</v>
      </c>
      <c r="F1295" s="4" t="str">
        <f>HYPERLINK("https://drive.google.com/file/d/1B95AuP6gKoyaivXSdGtiNuikB26HnYXI/view?usp=drivesdk","आरती गुप्ता, वाराणसी")</f>
        <v>आरती गुप्ता, वाराणसी</v>
      </c>
    </row>
    <row r="1296" spans="1:6" ht="14.25" x14ac:dyDescent="0.2">
      <c r="A1296" s="6" t="s">
        <v>2346</v>
      </c>
      <c r="B1296" s="6" t="s">
        <v>16</v>
      </c>
      <c r="C1296" s="6" t="s">
        <v>2347</v>
      </c>
      <c r="D1296" s="6" t="s">
        <v>2348</v>
      </c>
      <c r="E1296" s="6" t="s">
        <v>53</v>
      </c>
      <c r="F1296" s="4" t="str">
        <f>HYPERLINK("https://drive.google.com/file/d/1OIG78wYHhVaeWNtZac2Zi0S4snAbV5Bl/view?usp=drivesdk","RANJANA KUMARI, वाराणसी")</f>
        <v>RANJANA KUMARI, वाराणसी</v>
      </c>
    </row>
    <row r="1297" spans="1:6" ht="14.25" x14ac:dyDescent="0.2">
      <c r="A1297" s="6" t="s">
        <v>2384</v>
      </c>
      <c r="B1297" s="6" t="s">
        <v>16</v>
      </c>
      <c r="C1297" s="6" t="s">
        <v>2385</v>
      </c>
      <c r="D1297" s="6" t="s">
        <v>52</v>
      </c>
      <c r="E1297" s="6" t="s">
        <v>53</v>
      </c>
      <c r="F1297" s="4" t="str">
        <f>HYPERLINK("https://drive.google.com/file/d/19AELHjHs0QMfw5e7_IZqjMLfJvQOLUFK/view?usp=drivesdk","Ravindra Kumar Singh, वाराणसी")</f>
        <v>Ravindra Kumar Singh, वाराणसी</v>
      </c>
    </row>
    <row r="1298" spans="1:6" ht="14.25" x14ac:dyDescent="0.2">
      <c r="A1298" s="6" t="s">
        <v>2386</v>
      </c>
      <c r="B1298" s="6" t="s">
        <v>32</v>
      </c>
      <c r="C1298" s="6" t="s">
        <v>2387</v>
      </c>
      <c r="D1298" s="6" t="s">
        <v>2388</v>
      </c>
      <c r="E1298" s="6" t="s">
        <v>53</v>
      </c>
      <c r="F1298" s="4" t="str">
        <f>HYPERLINK("https://drive.google.com/file/d/1DZbNHqtaTGHMVnLJMsPjDVqibSZa_xXr/view?usp=drivesdk","Rakesh Singh, वाराणसी")</f>
        <v>Rakesh Singh, वाराणसी</v>
      </c>
    </row>
    <row r="1299" spans="1:6" ht="14.25" x14ac:dyDescent="0.2">
      <c r="A1299" s="6" t="s">
        <v>2427</v>
      </c>
      <c r="B1299" s="6" t="s">
        <v>16</v>
      </c>
      <c r="C1299" s="6" t="s">
        <v>2428</v>
      </c>
      <c r="D1299" s="6" t="s">
        <v>394</v>
      </c>
      <c r="E1299" s="6" t="s">
        <v>53</v>
      </c>
      <c r="F1299" s="4" t="str">
        <f>HYPERLINK("https://drive.google.com/file/d/1R6em4u9CafRqTy7MA7f_1UD6uE5iu3I2/view?usp=drivesdk","Reeta yadav, वाराणसी")</f>
        <v>Reeta yadav, वाराणसी</v>
      </c>
    </row>
    <row r="1300" spans="1:6" ht="14.25" x14ac:dyDescent="0.2">
      <c r="A1300" s="6" t="s">
        <v>2759</v>
      </c>
      <c r="B1300" s="6" t="s">
        <v>16</v>
      </c>
      <c r="C1300" s="6" t="s">
        <v>2760</v>
      </c>
      <c r="D1300" s="6" t="s">
        <v>2761</v>
      </c>
      <c r="E1300" s="6" t="s">
        <v>53</v>
      </c>
      <c r="F1300" s="4" t="str">
        <f>HYPERLINK("https://drive.google.com/file/d/1TgmuiR72Oj850vmZ9d5oU7uMVd0-kX4n/view?usp=drivesdk","सरिता राय, वाराणसी")</f>
        <v>सरिता राय, वाराणसी</v>
      </c>
    </row>
    <row r="1301" spans="1:6" ht="14.25" x14ac:dyDescent="0.2">
      <c r="A1301" s="6" t="s">
        <v>2762</v>
      </c>
      <c r="B1301" s="6" t="s">
        <v>16</v>
      </c>
      <c r="C1301" s="6" t="s">
        <v>2763</v>
      </c>
      <c r="D1301" s="6" t="s">
        <v>2764</v>
      </c>
      <c r="E1301" s="6" t="s">
        <v>53</v>
      </c>
      <c r="F1301" s="4" t="str">
        <f>HYPERLINK("https://drive.google.com/file/d/1perR5YAcIhEakQ0rcsHERTkAP5EqMeoc/view?usp=drivesdk","Rashmi Singh, वाराणसी")</f>
        <v>Rashmi Singh, वाराणसी</v>
      </c>
    </row>
    <row r="1302" spans="1:6" ht="14.25" x14ac:dyDescent="0.2">
      <c r="A1302" s="6" t="s">
        <v>2878</v>
      </c>
      <c r="B1302" s="6" t="s">
        <v>16</v>
      </c>
      <c r="C1302" s="6" t="s">
        <v>2879</v>
      </c>
      <c r="D1302" s="6" t="s">
        <v>2162</v>
      </c>
      <c r="E1302" s="6" t="s">
        <v>53</v>
      </c>
      <c r="F1302" s="4" t="str">
        <f>HYPERLINK("https://drive.google.com/file/d/1Q6jMSepFGsoK1tNYTlUe20rATy5u8B2w/view?usp=drivesdk","Neelama Sinha, वाराणसी")</f>
        <v>Neelama Sinha, वाराणसी</v>
      </c>
    </row>
    <row r="1303" spans="1:6" ht="14.25" x14ac:dyDescent="0.2">
      <c r="A1303" s="6" t="s">
        <v>2880</v>
      </c>
      <c r="B1303" s="6" t="s">
        <v>16</v>
      </c>
      <c r="C1303" s="6" t="s">
        <v>2881</v>
      </c>
      <c r="D1303" s="6" t="s">
        <v>2162</v>
      </c>
      <c r="E1303" s="6" t="s">
        <v>53</v>
      </c>
      <c r="F1303" s="4" t="str">
        <f>HYPERLINK("https://drive.google.com/file/d/15wUqq3-ZR9_gx4syh1VqDolSZsUuYdeh/view?usp=drivesdk","Poonam Mishra, वाराणसी")</f>
        <v>Poonam Mishra, वाराणसी</v>
      </c>
    </row>
    <row r="1304" spans="1:6" ht="14.25" x14ac:dyDescent="0.2">
      <c r="A1304" s="6" t="s">
        <v>2882</v>
      </c>
      <c r="B1304" s="6" t="s">
        <v>16</v>
      </c>
      <c r="C1304" s="6" t="s">
        <v>1966</v>
      </c>
      <c r="D1304" s="6" t="s">
        <v>1549</v>
      </c>
      <c r="E1304" s="6" t="s">
        <v>53</v>
      </c>
      <c r="F1304" s="4" t="str">
        <f>HYPERLINK("https://drive.google.com/file/d/1ld3k4AnWtb142LPebKVTiaihfsIpDJtC/view?usp=drivesdk","MOHAMMAD SUHAIL, वाराणसी")</f>
        <v>MOHAMMAD SUHAIL, वाराणसी</v>
      </c>
    </row>
    <row r="1305" spans="1:6" ht="14.25" x14ac:dyDescent="0.2">
      <c r="A1305" s="6" t="s">
        <v>2992</v>
      </c>
      <c r="B1305" s="6" t="s">
        <v>16</v>
      </c>
      <c r="C1305" s="6" t="s">
        <v>2993</v>
      </c>
      <c r="D1305" s="6" t="s">
        <v>1489</v>
      </c>
      <c r="E1305" s="6" t="s">
        <v>53</v>
      </c>
      <c r="F1305" s="4" t="str">
        <f>HYPERLINK("https://drive.google.com/file/d/1e0y5rhCMSow0YDFfE3Po8BoKcmcRdC-a/view?usp=drivesdk","सुधारानी, वाराणसी")</f>
        <v>सुधारानी, वाराणसी</v>
      </c>
    </row>
    <row r="1306" spans="1:6" ht="14.25" x14ac:dyDescent="0.2">
      <c r="A1306" s="6" t="s">
        <v>2994</v>
      </c>
      <c r="B1306" s="6" t="s">
        <v>16</v>
      </c>
      <c r="C1306" s="6" t="s">
        <v>2993</v>
      </c>
      <c r="D1306" s="6" t="s">
        <v>2995</v>
      </c>
      <c r="E1306" s="6" t="s">
        <v>53</v>
      </c>
      <c r="F1306" s="4" t="str">
        <f>HYPERLINK("https://drive.google.com/file/d/1V5lmnn8HQuFiwaSQd-o4CrNj6U7f6oMg/view?usp=drivesdk","Neelima Rani Chakraborty, वाराणसी")</f>
        <v>Neelima Rani Chakraborty, वाराणसी</v>
      </c>
    </row>
    <row r="1307" spans="1:6" ht="14.25" x14ac:dyDescent="0.2">
      <c r="A1307" s="6" t="s">
        <v>2996</v>
      </c>
      <c r="B1307" s="6" t="s">
        <v>16</v>
      </c>
      <c r="C1307" s="6" t="s">
        <v>2993</v>
      </c>
      <c r="D1307" s="6" t="s">
        <v>2995</v>
      </c>
      <c r="E1307" s="6" t="s">
        <v>53</v>
      </c>
      <c r="F1307" s="4" t="str">
        <f>HYPERLINK("https://drive.google.com/file/d/1hOSLdYRZ8Y3ajIJ8vfq1Pz6Fxa1aLjUB/view?usp=drivesdk","श्वेता राय, वाराणसी")</f>
        <v>श्वेता राय, वाराणसी</v>
      </c>
    </row>
    <row r="1308" spans="1:6" ht="14.25" x14ac:dyDescent="0.2">
      <c r="A1308" s="6" t="s">
        <v>1480</v>
      </c>
      <c r="B1308" s="6" t="s">
        <v>16</v>
      </c>
      <c r="C1308" s="6" t="s">
        <v>1481</v>
      </c>
      <c r="D1308" s="6" t="s">
        <v>52</v>
      </c>
      <c r="E1308" s="6" t="s">
        <v>53</v>
      </c>
      <c r="F1308" s="4" t="str">
        <f>HYPERLINK("https://drive.google.com/file/d/12wXpV03_sKWkQclKnCFOibZ7tgOuWz-m/view?usp=drivesdk","तृप्ति अग्रवाल, वाराणसी")</f>
        <v>तृप्ति अग्रवाल, वाराणसी</v>
      </c>
    </row>
    <row r="1309" spans="1:6" ht="14.25" x14ac:dyDescent="0.2">
      <c r="A1309" s="6" t="s">
        <v>328</v>
      </c>
      <c r="B1309" s="6" t="s">
        <v>16</v>
      </c>
      <c r="C1309" s="6" t="s">
        <v>329</v>
      </c>
      <c r="D1309" s="6" t="s">
        <v>330</v>
      </c>
      <c r="E1309" s="6" t="s">
        <v>53</v>
      </c>
      <c r="F1309" s="4" t="str">
        <f>HYPERLINK("https://drive.google.com/file/d/1PyNKHdeatrmNnpYy0zJQqidZguB3d_Nn/view?usp=drivesdk","उर्मिला देवी, वाराणसी")</f>
        <v>उर्मिला देवी, वाराणसी</v>
      </c>
    </row>
    <row r="1310" spans="1:6" ht="14.25" x14ac:dyDescent="0.2">
      <c r="A1310" s="6" t="s">
        <v>1980</v>
      </c>
      <c r="B1310" s="6" t="s">
        <v>125</v>
      </c>
      <c r="C1310" s="6" t="s">
        <v>1981</v>
      </c>
      <c r="D1310" s="6" t="s">
        <v>1982</v>
      </c>
      <c r="E1310" s="6" t="s">
        <v>1983</v>
      </c>
      <c r="F1310" s="4" t="str">
        <f>HYPERLINK("https://drive.google.com/file/d/1FUw7FUMEePMo6nHckTOU8xhk4ooioRlZ/view?usp=drivesdk","Ashish saroha, शामली")</f>
        <v>Ashish saroha, शामली</v>
      </c>
    </row>
    <row r="1311" spans="1:6" ht="14.25" x14ac:dyDescent="0.2">
      <c r="A1311" s="6" t="s">
        <v>3030</v>
      </c>
      <c r="B1311" s="6" t="s">
        <v>16</v>
      </c>
      <c r="C1311" s="6" t="s">
        <v>3031</v>
      </c>
      <c r="D1311" s="6" t="s">
        <v>3032</v>
      </c>
      <c r="E1311" s="6" t="s">
        <v>1983</v>
      </c>
      <c r="F1311" s="4" t="str">
        <f>HYPERLINK("https://drive.google.com/file/d/1H_Vx7-djRy90S_U42vdNGGQXsH7mPecP/view?usp=drivesdk","Upma Sharma, शामली")</f>
        <v>Upma Sharma, शामली</v>
      </c>
    </row>
    <row r="1312" spans="1:6" ht="14.25" x14ac:dyDescent="0.2">
      <c r="A1312" s="6" t="s">
        <v>2116</v>
      </c>
      <c r="B1312" s="6" t="s">
        <v>16</v>
      </c>
      <c r="C1312" s="6" t="s">
        <v>2117</v>
      </c>
      <c r="D1312" s="6" t="s">
        <v>2118</v>
      </c>
      <c r="E1312" s="6" t="s">
        <v>2119</v>
      </c>
      <c r="F1312" s="4" t="str">
        <f>HYPERLINK("https://drive.google.com/file/d/1_3LKnOxY-F0EIIlojTbJ8x1qPHrb-QaN/view?usp=drivesdk","पल्लवी, शाहजहांपुर")</f>
        <v>पल्लवी, शाहजहांपुर</v>
      </c>
    </row>
    <row r="1313" spans="1:6" ht="14.25" x14ac:dyDescent="0.2">
      <c r="A1313" s="6" t="s">
        <v>713</v>
      </c>
      <c r="B1313" s="6" t="s">
        <v>16</v>
      </c>
      <c r="C1313" s="6" t="s">
        <v>714</v>
      </c>
      <c r="D1313" s="6" t="s">
        <v>715</v>
      </c>
      <c r="E1313" s="6" t="s">
        <v>716</v>
      </c>
      <c r="F1313" s="4" t="str">
        <f>HYPERLINK("https://drive.google.com/file/d/1rD3dIiLUUZe0xd2_miWOItlA_c-3ym-f/view?usp=drivesdk","Ankit Kumar Srivastava, श्रावस्ती")</f>
        <v>Ankit Kumar Srivastava, श्रावस्ती</v>
      </c>
    </row>
    <row r="1314" spans="1:6" ht="14.25" x14ac:dyDescent="0.2">
      <c r="A1314" s="6" t="s">
        <v>2902</v>
      </c>
      <c r="B1314" s="6" t="s">
        <v>16</v>
      </c>
      <c r="C1314" s="6" t="s">
        <v>2903</v>
      </c>
      <c r="D1314" s="6" t="s">
        <v>2904</v>
      </c>
      <c r="E1314" s="6" t="s">
        <v>2905</v>
      </c>
      <c r="F1314" s="4" t="str">
        <f>HYPERLINK("https://drive.google.com/file/d/1B5iPMZ_RYNkuAcvfaKG2swMnW50e87Kx/view?usp=drivesdk","सोनिया, सन्त कबीर नगर")</f>
        <v>सोनिया, सन्त कबीर नगर</v>
      </c>
    </row>
    <row r="1315" spans="1:6" ht="14.25" x14ac:dyDescent="0.2">
      <c r="A1315" s="6" t="s">
        <v>579</v>
      </c>
      <c r="B1315" s="6" t="s">
        <v>16</v>
      </c>
      <c r="C1315" s="6" t="s">
        <v>580</v>
      </c>
      <c r="D1315" s="6" t="s">
        <v>581</v>
      </c>
      <c r="E1315" s="6" t="s">
        <v>582</v>
      </c>
      <c r="F1315" s="4" t="str">
        <f>HYPERLINK("https://drive.google.com/file/d/1gMhawzQby4XwWtTd7fsICMTlm3Kz0a8b/view?usp=drivesdk","Chaynika Varshney, सम्भल")</f>
        <v>Chaynika Varshney, सम्भल</v>
      </c>
    </row>
    <row r="1316" spans="1:6" ht="14.25" x14ac:dyDescent="0.2">
      <c r="A1316" s="6" t="s">
        <v>583</v>
      </c>
      <c r="B1316" s="6" t="s">
        <v>16</v>
      </c>
      <c r="C1316" s="6" t="s">
        <v>584</v>
      </c>
      <c r="D1316" s="6" t="s">
        <v>581</v>
      </c>
      <c r="E1316" s="6" t="s">
        <v>582</v>
      </c>
      <c r="F1316" s="4" t="str">
        <f>HYPERLINK("https://drive.google.com/file/d/1X41-z1njdaUIiLTYS-YcWr4m1W5Qr3jd/view?usp=drivesdk","Renu Varshney, सम्भल")</f>
        <v>Renu Varshney, सम्भल</v>
      </c>
    </row>
    <row r="1317" spans="1:6" ht="14.25" x14ac:dyDescent="0.2">
      <c r="A1317" s="6" t="s">
        <v>585</v>
      </c>
      <c r="B1317" s="6" t="s">
        <v>16</v>
      </c>
      <c r="C1317" s="6" t="s">
        <v>580</v>
      </c>
      <c r="D1317" s="6" t="s">
        <v>581</v>
      </c>
      <c r="E1317" s="6" t="s">
        <v>582</v>
      </c>
      <c r="F1317" s="4" t="str">
        <f>HYPERLINK("https://drive.google.com/file/d/1j_7ANnH-R2tft8dn8MCAnDFkKYFyf9nM/view?usp=drivesdk","Rupa Rastogi, सम्भल")</f>
        <v>Rupa Rastogi, सम्भल</v>
      </c>
    </row>
    <row r="1318" spans="1:6" ht="14.25" x14ac:dyDescent="0.2">
      <c r="A1318" s="6" t="s">
        <v>586</v>
      </c>
      <c r="B1318" s="6" t="s">
        <v>16</v>
      </c>
      <c r="C1318" s="6" t="s">
        <v>587</v>
      </c>
      <c r="D1318" s="6" t="s">
        <v>581</v>
      </c>
      <c r="E1318" s="6" t="s">
        <v>582</v>
      </c>
      <c r="F1318" s="4" t="str">
        <f>HYPERLINK("https://drive.google.com/file/d/1rFTDPcObwkVStqshmPncW4uq4mWSG5DJ/view?usp=drivesdk","Vinod Kumar Gupta, सम्भल")</f>
        <v>Vinod Kumar Gupta, सम्भल</v>
      </c>
    </row>
    <row r="1319" spans="1:6" ht="14.25" x14ac:dyDescent="0.2">
      <c r="A1319" s="6" t="s">
        <v>637</v>
      </c>
      <c r="B1319" s="6" t="s">
        <v>16</v>
      </c>
      <c r="C1319" s="6" t="s">
        <v>638</v>
      </c>
      <c r="D1319" s="6" t="s">
        <v>639</v>
      </c>
      <c r="E1319" s="6" t="s">
        <v>582</v>
      </c>
      <c r="F1319" s="4" t="str">
        <f>HYPERLINK("https://drive.google.com/file/d/1CigQ0hbd3IeEkdvmPJragVqAXHb9HV6O/view?usp=drivesdk","Alka Singh, सम्भल")</f>
        <v>Alka Singh, सम्भल</v>
      </c>
    </row>
    <row r="1320" spans="1:6" ht="14.25" x14ac:dyDescent="0.2">
      <c r="A1320" s="6" t="s">
        <v>692</v>
      </c>
      <c r="B1320" s="6" t="s">
        <v>16</v>
      </c>
      <c r="C1320" s="6" t="s">
        <v>693</v>
      </c>
      <c r="D1320" s="6" t="s">
        <v>694</v>
      </c>
      <c r="E1320" s="6" t="s">
        <v>582</v>
      </c>
      <c r="F1320" s="4" t="str">
        <f>HYPERLINK("https://drive.google.com/file/d/1Y9zFO-h-8I_n2wZtx0XzeQHAAXGv6qVr/view?usp=drivesdk","Anjali, सम्भल")</f>
        <v>Anjali, सम्भल</v>
      </c>
    </row>
    <row r="1321" spans="1:6" ht="14.25" x14ac:dyDescent="0.2">
      <c r="A1321" s="6" t="s">
        <v>768</v>
      </c>
      <c r="B1321" s="6" t="s">
        <v>16</v>
      </c>
      <c r="C1321" s="6" t="s">
        <v>769</v>
      </c>
      <c r="D1321" s="6" t="s">
        <v>581</v>
      </c>
      <c r="E1321" s="6" t="s">
        <v>582</v>
      </c>
      <c r="F1321" s="4" t="str">
        <f>HYPERLINK("https://drive.google.com/file/d/1Jqd34nBJ2_GjIwrYSWRaKX25S3waJDXK/view?usp=drivesdk","Anuj Kumar Singh, सम्भल")</f>
        <v>Anuj Kumar Singh, सम्भल</v>
      </c>
    </row>
    <row r="1322" spans="1:6" ht="14.25" x14ac:dyDescent="0.2">
      <c r="A1322" s="6" t="s">
        <v>1111</v>
      </c>
      <c r="B1322" s="6" t="s">
        <v>16</v>
      </c>
      <c r="C1322" s="6" t="s">
        <v>1112</v>
      </c>
      <c r="D1322" s="6" t="s">
        <v>581</v>
      </c>
      <c r="E1322" s="6" t="s">
        <v>582</v>
      </c>
      <c r="F1322" s="4" t="str">
        <f>HYPERLINK("https://drive.google.com/file/d/1EkaBHKOF7GFF_FFBspPwjaVjjLO2lAZZ/view?usp=drivesdk","Bhavna Rani, सम्भल")</f>
        <v>Bhavna Rani, सम्भल</v>
      </c>
    </row>
    <row r="1323" spans="1:6" ht="14.25" x14ac:dyDescent="0.2">
      <c r="A1323" s="6" t="s">
        <v>1881</v>
      </c>
      <c r="B1323" s="6" t="s">
        <v>16</v>
      </c>
      <c r="C1323" s="6" t="s">
        <v>1882</v>
      </c>
      <c r="D1323" s="6" t="s">
        <v>1883</v>
      </c>
      <c r="E1323" s="6" t="s">
        <v>582</v>
      </c>
      <c r="F1323" s="4" t="str">
        <f>HYPERLINK("https://drive.google.com/file/d/1vHvpvsDMrp8lEiQkRFxQZp6P6n9sySI9/view?usp=drivesdk","Meenakshi, सम्भल")</f>
        <v>Meenakshi, सम्भल</v>
      </c>
    </row>
    <row r="1324" spans="1:6" ht="14.25" x14ac:dyDescent="0.2">
      <c r="A1324" s="6" t="s">
        <v>2142</v>
      </c>
      <c r="B1324" s="6" t="s">
        <v>16</v>
      </c>
      <c r="C1324" s="6" t="s">
        <v>2143</v>
      </c>
      <c r="D1324" s="6" t="s">
        <v>2144</v>
      </c>
      <c r="E1324" s="6" t="s">
        <v>582</v>
      </c>
      <c r="F1324" s="4" t="str">
        <f>HYPERLINK("https://drive.google.com/file/d/1We-O4jLzvoeOGvZe86aI2AENOlzggOP6/view?usp=drivesdk","Pinkisingh, सम्भल")</f>
        <v>Pinkisingh, सम्भल</v>
      </c>
    </row>
    <row r="1325" spans="1:6" ht="14.25" x14ac:dyDescent="0.2">
      <c r="A1325" s="6" t="s">
        <v>2182</v>
      </c>
      <c r="B1325" s="6" t="s">
        <v>16</v>
      </c>
      <c r="C1325" s="6" t="s">
        <v>2183</v>
      </c>
      <c r="D1325" s="6" t="s">
        <v>2184</v>
      </c>
      <c r="E1325" s="6" t="s">
        <v>582</v>
      </c>
      <c r="F1325" s="4" t="str">
        <f>HYPERLINK("https://drive.google.com/file/d/1xcxn2oa5kYD5HN37IXHXh46lVMkNJCeQ/view?usp=drivesdk","Pratibha Sharma, सम्भल")</f>
        <v>Pratibha Sharma, सम्भल</v>
      </c>
    </row>
    <row r="1326" spans="1:6" ht="14.25" x14ac:dyDescent="0.2">
      <c r="A1326" s="6" t="s">
        <v>2270</v>
      </c>
      <c r="B1326" s="6" t="s">
        <v>16</v>
      </c>
      <c r="C1326" s="6" t="s">
        <v>2271</v>
      </c>
      <c r="D1326" s="6" t="s">
        <v>2272</v>
      </c>
      <c r="E1326" s="6" t="s">
        <v>582</v>
      </c>
      <c r="F1326" s="4" t="str">
        <f>HYPERLINK("https://drive.google.com/file/d/1UE7rNS8UNf9XkQOcKDBHxPpBsJFLmKdb/view?usp=drivesdk","Priyanka, सम्भल")</f>
        <v>Priyanka, सम्भल</v>
      </c>
    </row>
    <row r="1327" spans="1:6" ht="14.25" x14ac:dyDescent="0.2">
      <c r="A1327" s="6" t="s">
        <v>2270</v>
      </c>
      <c r="B1327" s="6" t="s">
        <v>16</v>
      </c>
      <c r="C1327" s="6" t="s">
        <v>2273</v>
      </c>
      <c r="D1327" s="6" t="s">
        <v>2272</v>
      </c>
      <c r="E1327" s="6" t="s">
        <v>582</v>
      </c>
      <c r="F1327" s="4" t="str">
        <f>HYPERLINK("https://drive.google.com/file/d/1IZq1rkVcKpRFCsz7I2WnaIWsglvseelk/view?usp=drivesdk","Priyanka, सम्भल")</f>
        <v>Priyanka, सम्भल</v>
      </c>
    </row>
    <row r="1328" spans="1:6" ht="14.25" x14ac:dyDescent="0.2">
      <c r="A1328" s="6" t="s">
        <v>2314</v>
      </c>
      <c r="B1328" s="6" t="s">
        <v>16</v>
      </c>
      <c r="C1328" s="6" t="s">
        <v>2315</v>
      </c>
      <c r="D1328" s="6" t="s">
        <v>2316</v>
      </c>
      <c r="E1328" s="6" t="s">
        <v>582</v>
      </c>
      <c r="F1328" s="4" t="str">
        <f>HYPERLINK("https://drive.google.com/file/d/12U_oixePeWsHTw3pmksffv3SXQ9WAiTv/view?usp=drivesdk","रजनी, सम्भल")</f>
        <v>रजनी, सम्भल</v>
      </c>
    </row>
    <row r="1329" spans="1:6" ht="14.25" x14ac:dyDescent="0.2">
      <c r="A1329" s="6" t="s">
        <v>2421</v>
      </c>
      <c r="B1329" s="6" t="s">
        <v>16</v>
      </c>
      <c r="C1329" s="6" t="s">
        <v>2422</v>
      </c>
      <c r="D1329" s="6" t="s">
        <v>2423</v>
      </c>
      <c r="E1329" s="6" t="s">
        <v>582</v>
      </c>
      <c r="F1329" s="4" t="str">
        <f>HYPERLINK("https://drive.google.com/file/d/1DECQJrJGbFqT0iEKsgbheZg-Ka7c8t9B/view?usp=drivesdk","रीना शर्मा, सम्भल")</f>
        <v>रीना शर्मा, सम्भल</v>
      </c>
    </row>
    <row r="1330" spans="1:6" ht="14.25" x14ac:dyDescent="0.2">
      <c r="A1330" s="6" t="s">
        <v>2424</v>
      </c>
      <c r="B1330" s="6" t="s">
        <v>16</v>
      </c>
      <c r="C1330" s="6" t="s">
        <v>2425</v>
      </c>
      <c r="D1330" s="6" t="s">
        <v>581</v>
      </c>
      <c r="E1330" s="6" t="s">
        <v>582</v>
      </c>
      <c r="F1330" s="4" t="str">
        <f>HYPERLINK("https://drive.google.com/file/d/1Oez1V46u92KWkoOrFt9mr86j0RalPeTH/view?usp=drivesdk","Reenu Bansal, सम्भल")</f>
        <v>Reenu Bansal, सम्भल</v>
      </c>
    </row>
    <row r="1331" spans="1:6" ht="14.25" x14ac:dyDescent="0.2">
      <c r="A1331" s="6" t="s">
        <v>2424</v>
      </c>
      <c r="B1331" s="6" t="s">
        <v>16</v>
      </c>
      <c r="C1331" s="6" t="s">
        <v>2426</v>
      </c>
      <c r="D1331" s="6" t="s">
        <v>581</v>
      </c>
      <c r="E1331" s="6" t="s">
        <v>582</v>
      </c>
      <c r="F1331" s="4" t="str">
        <f>HYPERLINK("https://drive.google.com/file/d/1CcS4-baBREtn7Hm-Iszj8KdhGpbbU2dn/view?usp=drivesdk","Reenu Bansal, सम्भल")</f>
        <v>Reenu Bansal, सम्भल</v>
      </c>
    </row>
    <row r="1332" spans="1:6" ht="14.25" x14ac:dyDescent="0.2">
      <c r="A1332" s="6" t="s">
        <v>2486</v>
      </c>
      <c r="B1332" s="6" t="s">
        <v>16</v>
      </c>
      <c r="C1332" s="6" t="s">
        <v>2487</v>
      </c>
      <c r="D1332" s="6" t="s">
        <v>2488</v>
      </c>
      <c r="E1332" s="6" t="s">
        <v>582</v>
      </c>
      <c r="F1332" s="4" t="str">
        <f>HYPERLINK("https://drive.google.com/file/d/1H4fqFjQfw6iMvzw7TDfgoFbNN9EuDbE0/view?usp=drivesdk","SACHIN KUMAR, सम्भल")</f>
        <v>SACHIN KUMAR, सम्भल</v>
      </c>
    </row>
    <row r="1333" spans="1:6" ht="14.25" x14ac:dyDescent="0.2">
      <c r="A1333" s="6" t="s">
        <v>2489</v>
      </c>
      <c r="B1333" s="6" t="s">
        <v>16</v>
      </c>
      <c r="C1333" s="6" t="s">
        <v>2490</v>
      </c>
      <c r="D1333" s="6" t="s">
        <v>2491</v>
      </c>
      <c r="E1333" s="6" t="s">
        <v>582</v>
      </c>
      <c r="F1333" s="4" t="str">
        <f>HYPERLINK("https://drive.google.com/file/d/1KYZYFrjeD6yxFhTAr6bJCv-W7KoxxCu5/view?usp=drivesdk","MUNEESH KUMAR, सम्भल")</f>
        <v>MUNEESH KUMAR, सम्भल</v>
      </c>
    </row>
    <row r="1334" spans="1:6" ht="14.25" x14ac:dyDescent="0.2">
      <c r="A1334" s="6" t="s">
        <v>2492</v>
      </c>
      <c r="B1334" s="6" t="s">
        <v>16</v>
      </c>
      <c r="C1334" s="6" t="s">
        <v>2493</v>
      </c>
      <c r="D1334" s="6" t="s">
        <v>582</v>
      </c>
      <c r="E1334" s="6" t="s">
        <v>582</v>
      </c>
      <c r="F1334" s="4" t="str">
        <f>HYPERLINK("https://drive.google.com/file/d/1bYVEH_n6pnGjDr7_z8zHXrpZqkIGI1Oh/view?usp=drivesdk","मुनीश कुमार, सम्भल")</f>
        <v>मुनीश कुमार, सम्भल</v>
      </c>
    </row>
    <row r="1335" spans="1:6" ht="14.25" x14ac:dyDescent="0.2">
      <c r="A1335" s="6" t="s">
        <v>2857</v>
      </c>
      <c r="B1335" s="6" t="s">
        <v>16</v>
      </c>
      <c r="C1335" s="6" t="s">
        <v>2858</v>
      </c>
      <c r="D1335" s="6" t="s">
        <v>2859</v>
      </c>
      <c r="E1335" s="6" t="s">
        <v>582</v>
      </c>
      <c r="F1335" s="4" t="str">
        <f>HYPERLINK("https://drive.google.com/file/d/14GU5lHLxRya8fenVHqhIb6CHKPyarafL/view?usp=drivesdk","Shuchi Varshney, सम्भल")</f>
        <v>Shuchi Varshney, सम्भल</v>
      </c>
    </row>
    <row r="1336" spans="1:6" ht="14.25" x14ac:dyDescent="0.2">
      <c r="A1336" s="6" t="s">
        <v>2951</v>
      </c>
      <c r="B1336" s="6" t="s">
        <v>16</v>
      </c>
      <c r="C1336" s="6" t="s">
        <v>2952</v>
      </c>
      <c r="D1336" s="6" t="s">
        <v>581</v>
      </c>
      <c r="E1336" s="6" t="s">
        <v>582</v>
      </c>
      <c r="F1336" s="4" t="str">
        <f>HYPERLINK("https://drive.google.com/file/d/1-TAoVzgwbqdsDBsyeFjtOWkdQX0-Nzox/view?usp=drivesdk","Sumit Kumar, सम्भल")</f>
        <v>Sumit Kumar, सम्भल</v>
      </c>
    </row>
    <row r="1337" spans="1:6" ht="14.25" x14ac:dyDescent="0.2">
      <c r="A1337" s="6" t="s">
        <v>2953</v>
      </c>
      <c r="B1337" s="6" t="s">
        <v>16</v>
      </c>
      <c r="C1337" s="6" t="s">
        <v>2954</v>
      </c>
      <c r="D1337" s="6" t="s">
        <v>581</v>
      </c>
      <c r="E1337" s="6" t="s">
        <v>582</v>
      </c>
      <c r="F1337" s="4" t="str">
        <f>HYPERLINK("https://drive.google.com/file/d/15szP48_qAuHFx8sVrmTmbKZdNOUR7FCS/view?usp=drivesdk","Rachna Kumari, सम्भल")</f>
        <v>Rachna Kumari, सम्भल</v>
      </c>
    </row>
    <row r="1338" spans="1:6" ht="14.25" x14ac:dyDescent="0.2">
      <c r="A1338" s="6" t="s">
        <v>214</v>
      </c>
      <c r="B1338" s="6" t="s">
        <v>16</v>
      </c>
      <c r="C1338" s="6" t="s">
        <v>215</v>
      </c>
      <c r="D1338" s="6" t="s">
        <v>216</v>
      </c>
      <c r="E1338" s="6" t="s">
        <v>217</v>
      </c>
      <c r="F1338" s="4" t="str">
        <f>HYPERLINK("https://drive.google.com/file/d/1XNTIY826J_3u1qwRpwf-lI6jFNrdwUXp/view?usp=drivesdk","Saphal Deep, सहारनपुर")</f>
        <v>Saphal Deep, सहारनपुर</v>
      </c>
    </row>
    <row r="1339" spans="1:6" ht="14.25" x14ac:dyDescent="0.2">
      <c r="A1339" s="6" t="s">
        <v>251</v>
      </c>
      <c r="B1339" s="6" t="s">
        <v>16</v>
      </c>
      <c r="C1339" s="6" t="s">
        <v>252</v>
      </c>
      <c r="D1339" s="6" t="s">
        <v>216</v>
      </c>
      <c r="E1339" s="6" t="s">
        <v>217</v>
      </c>
      <c r="F1339" s="4" t="str">
        <f>HYPERLINK("https://drive.google.com/file/d/1BQe4VwX6pmky7K2L4XfAAsIUGSQL7mX_/view?usp=drivesdk","Khayati Gulati, सहारनपुर")</f>
        <v>Khayati Gulati, सहारनपुर</v>
      </c>
    </row>
    <row r="1340" spans="1:6" ht="14.25" x14ac:dyDescent="0.2">
      <c r="A1340" s="6" t="s">
        <v>257</v>
      </c>
      <c r="B1340" s="6" t="s">
        <v>16</v>
      </c>
      <c r="C1340" s="6" t="s">
        <v>258</v>
      </c>
      <c r="D1340" s="6" t="s">
        <v>259</v>
      </c>
      <c r="E1340" s="6" t="s">
        <v>217</v>
      </c>
      <c r="F1340" s="4" t="str">
        <f>HYPERLINK("https://drive.google.com/file/d/1Hwf6nScjRjylrOfngu26wSe2o6_kBWg9/view?usp=drivesdk","Rajani, सहारनपुर")</f>
        <v>Rajani, सहारनपुर</v>
      </c>
    </row>
    <row r="1341" spans="1:6" ht="14.25" x14ac:dyDescent="0.2">
      <c r="A1341" s="6" t="s">
        <v>260</v>
      </c>
      <c r="B1341" s="6" t="s">
        <v>16</v>
      </c>
      <c r="C1341" s="6" t="s">
        <v>261</v>
      </c>
      <c r="D1341" s="6" t="s">
        <v>262</v>
      </c>
      <c r="E1341" s="6" t="s">
        <v>217</v>
      </c>
      <c r="F1341" s="4" t="str">
        <f>HYPERLINK("https://drive.google.com/file/d/1Z7TVWixeweeLpNUU8Dy5FbcN-yff_uxh/view?usp=drivesdk","Shobhana sharma, सहारनपुर")</f>
        <v>Shobhana sharma, सहारनपुर</v>
      </c>
    </row>
    <row r="1342" spans="1:6" ht="14.25" x14ac:dyDescent="0.2">
      <c r="A1342" s="6" t="s">
        <v>278</v>
      </c>
      <c r="B1342" s="6" t="s">
        <v>16</v>
      </c>
      <c r="C1342" s="6" t="s">
        <v>279</v>
      </c>
      <c r="D1342" s="6" t="s">
        <v>259</v>
      </c>
      <c r="E1342" s="6" t="s">
        <v>217</v>
      </c>
      <c r="F1342" s="4" t="str">
        <f>HYPERLINK("https://drive.google.com/file/d/1qgIC8anmVd890KN9IGxN-ZKhAQ3r9gG3/view?usp=drivesdk","Manisha, सहारनपुर")</f>
        <v>Manisha, सहारनपुर</v>
      </c>
    </row>
    <row r="1343" spans="1:6" ht="14.25" x14ac:dyDescent="0.2">
      <c r="A1343" s="6" t="s">
        <v>299</v>
      </c>
      <c r="B1343" s="6" t="s">
        <v>16</v>
      </c>
      <c r="C1343" s="6" t="s">
        <v>300</v>
      </c>
      <c r="D1343" s="6" t="s">
        <v>301</v>
      </c>
      <c r="E1343" s="6" t="s">
        <v>217</v>
      </c>
      <c r="F1343" s="4" t="str">
        <f>HYPERLINK("https://drive.google.com/file/d/1SNp4OqRaIU1MV5arxELAJnNarT47LaW6/view?usp=drivesdk","हिमांशु कौशिक, सहारनपुर")</f>
        <v>हिमांशु कौशिक, सहारनपुर</v>
      </c>
    </row>
    <row r="1344" spans="1:6" ht="14.25" x14ac:dyDescent="0.2">
      <c r="A1344" s="6" t="s">
        <v>305</v>
      </c>
      <c r="B1344" s="6" t="s">
        <v>16</v>
      </c>
      <c r="C1344" s="6" t="s">
        <v>306</v>
      </c>
      <c r="D1344" s="6" t="s">
        <v>307</v>
      </c>
      <c r="E1344" s="6" t="s">
        <v>217</v>
      </c>
      <c r="F1344" s="4" t="str">
        <f>HYPERLINK("https://drive.google.com/file/d/1z7sl4edh2KIeaKJBV-u4TpxXQU87NPiO/view?usp=drivesdk","SONY KUMAR, सहारनपुर")</f>
        <v>SONY KUMAR, सहारनपुर</v>
      </c>
    </row>
    <row r="1345" spans="1:6" ht="14.25" x14ac:dyDescent="0.2">
      <c r="A1345" s="6" t="s">
        <v>311</v>
      </c>
      <c r="B1345" s="6" t="s">
        <v>16</v>
      </c>
      <c r="C1345" s="6" t="s">
        <v>312</v>
      </c>
      <c r="D1345" s="6" t="s">
        <v>313</v>
      </c>
      <c r="E1345" s="6" t="s">
        <v>217</v>
      </c>
      <c r="F1345" s="4" t="str">
        <f>HYPERLINK("https://drive.google.com/file/d/18-x684feW5nBaMwqYu7vomrEDLReYuDf/view?usp=drivesdk","Deepa rani, सहारनपुर")</f>
        <v>Deepa rani, सहारनपुर</v>
      </c>
    </row>
    <row r="1346" spans="1:6" ht="14.25" x14ac:dyDescent="0.2">
      <c r="A1346" s="6" t="s">
        <v>362</v>
      </c>
      <c r="B1346" s="6" t="s">
        <v>16</v>
      </c>
      <c r="C1346" s="6" t="s">
        <v>363</v>
      </c>
      <c r="D1346" s="6" t="s">
        <v>364</v>
      </c>
      <c r="E1346" s="6" t="s">
        <v>217</v>
      </c>
      <c r="F1346" s="4" t="str">
        <f>HYPERLINK("https://drive.google.com/file/d/1Wy_uHm34S2aqCFp4RJGrUiFOFTJWXtcG/view?usp=drivesdk","श्रद्धा वर्मा, सहारनपुर")</f>
        <v>श्रद्धा वर्मा, सहारनपुर</v>
      </c>
    </row>
    <row r="1347" spans="1:6" ht="14.25" x14ac:dyDescent="0.2">
      <c r="A1347" s="6" t="s">
        <v>427</v>
      </c>
      <c r="B1347" s="6" t="s">
        <v>16</v>
      </c>
      <c r="C1347" s="6" t="s">
        <v>428</v>
      </c>
      <c r="D1347" s="6" t="s">
        <v>259</v>
      </c>
      <c r="E1347" s="6" t="s">
        <v>217</v>
      </c>
      <c r="F1347" s="4" t="str">
        <f>HYPERLINK("https://drive.google.com/file/d/1D6lBYG7t0gI7JXRRl5X2GxXzkDy7R6WC/view?usp=drivesdk","Rooma atri, सहारनपुर")</f>
        <v>Rooma atri, सहारनपुर</v>
      </c>
    </row>
    <row r="1348" spans="1:6" ht="14.25" x14ac:dyDescent="0.2">
      <c r="A1348" s="6" t="s">
        <v>449</v>
      </c>
      <c r="B1348" s="6" t="s">
        <v>16</v>
      </c>
      <c r="C1348" s="6" t="s">
        <v>450</v>
      </c>
      <c r="D1348" s="6" t="s">
        <v>451</v>
      </c>
      <c r="E1348" s="6" t="s">
        <v>217</v>
      </c>
      <c r="F1348" s="4" t="str">
        <f>HYPERLINK("https://drive.google.com/file/d/1qgloIaDlMqzvazy2Flw05Z-WgPk8FcNn/view?usp=drivesdk","संगीता गुप्ता, सहारनपुर")</f>
        <v>संगीता गुप्ता, सहारनपुर</v>
      </c>
    </row>
    <row r="1349" spans="1:6" ht="14.25" x14ac:dyDescent="0.2">
      <c r="A1349" s="6" t="s">
        <v>452</v>
      </c>
      <c r="B1349" s="6" t="s">
        <v>16</v>
      </c>
      <c r="C1349" s="6" t="s">
        <v>453</v>
      </c>
      <c r="D1349" s="6" t="s">
        <v>364</v>
      </c>
      <c r="E1349" s="6" t="s">
        <v>217</v>
      </c>
      <c r="F1349" s="4" t="str">
        <f>HYPERLINK("https://drive.google.com/file/d/1DOUBGQdtUtpSvpYdDA65tZPQJAXJHXTH/view?usp=drivesdk","पूनम गुप्ता, सहारनपुर")</f>
        <v>पूनम गुप्ता, सहारनपुर</v>
      </c>
    </row>
    <row r="1350" spans="1:6" ht="14.25" x14ac:dyDescent="0.2">
      <c r="A1350" s="6" t="s">
        <v>456</v>
      </c>
      <c r="B1350" s="6" t="s">
        <v>16</v>
      </c>
      <c r="C1350" s="6" t="s">
        <v>457</v>
      </c>
      <c r="D1350" s="6" t="s">
        <v>458</v>
      </c>
      <c r="E1350" s="6" t="s">
        <v>217</v>
      </c>
      <c r="F1350" s="4" t="str">
        <f>HYPERLINK("https://drive.google.com/file/d/1-ZNVur9Jif3u7W-FAVCBxiPKBmKgw0_q/view?usp=drivesdk","अजय सिंह, सहारनपुर")</f>
        <v>अजय सिंह, सहारनपुर</v>
      </c>
    </row>
    <row r="1351" spans="1:6" ht="14.25" x14ac:dyDescent="0.2">
      <c r="A1351" s="6" t="s">
        <v>468</v>
      </c>
      <c r="B1351" s="6" t="s">
        <v>16</v>
      </c>
      <c r="C1351" s="6" t="s">
        <v>469</v>
      </c>
      <c r="D1351" s="6" t="s">
        <v>259</v>
      </c>
      <c r="E1351" s="6" t="s">
        <v>217</v>
      </c>
      <c r="F1351" s="4" t="str">
        <f>HYPERLINK("https://drive.google.com/file/d/12cQ5gZ41S3Dfj_z2j_ajXjp4NiLnVvWA/view?usp=drivesdk","Poonam Rani, सहारनपुर")</f>
        <v>Poonam Rani, सहारनपुर</v>
      </c>
    </row>
    <row r="1352" spans="1:6" ht="14.25" x14ac:dyDescent="0.2">
      <c r="A1352" s="6" t="s">
        <v>478</v>
      </c>
      <c r="B1352" s="6" t="s">
        <v>16</v>
      </c>
      <c r="C1352" s="6" t="s">
        <v>479</v>
      </c>
      <c r="D1352" s="6" t="s">
        <v>480</v>
      </c>
      <c r="E1352" s="6" t="s">
        <v>217</v>
      </c>
      <c r="F1352" s="4" t="str">
        <f>HYPERLINK("https://drive.google.com/file/d/1xS3KvPlB4lOEIaJzA_fqQFFW5jnQVzlI/view?usp=drivesdk","Anjulika Saini, सहारनपुर")</f>
        <v>Anjulika Saini, सहारनपुर</v>
      </c>
    </row>
    <row r="1353" spans="1:6" ht="14.25" x14ac:dyDescent="0.2">
      <c r="A1353" s="6" t="s">
        <v>483</v>
      </c>
      <c r="B1353" s="6" t="s">
        <v>16</v>
      </c>
      <c r="C1353" s="6" t="s">
        <v>484</v>
      </c>
      <c r="D1353" s="6" t="s">
        <v>485</v>
      </c>
      <c r="E1353" s="6" t="s">
        <v>217</v>
      </c>
      <c r="F1353" s="4" t="str">
        <f>HYPERLINK("https://drive.google.com/file/d/1YyJ-zPwgCOBANYGY2AqcKRy87e4PJrQT/view?usp=drivesdk","SANJAY KUMAR, सहारनपुर")</f>
        <v>SANJAY KUMAR, सहारनपुर</v>
      </c>
    </row>
    <row r="1354" spans="1:6" ht="14.25" x14ac:dyDescent="0.2">
      <c r="A1354" s="6" t="s">
        <v>502</v>
      </c>
      <c r="B1354" s="6" t="s">
        <v>16</v>
      </c>
      <c r="C1354" s="6" t="s">
        <v>503</v>
      </c>
      <c r="D1354" s="6" t="s">
        <v>458</v>
      </c>
      <c r="E1354" s="6" t="s">
        <v>217</v>
      </c>
      <c r="F1354" s="4" t="str">
        <f>HYPERLINK("https://drive.google.com/file/d/1S22bh8I_yyuWMdISuBhbX_1Yav4l8Fau/view?usp=drivesdk","अनिल कुमार, सहारनपुर")</f>
        <v>अनिल कुमार, सहारनपुर</v>
      </c>
    </row>
    <row r="1355" spans="1:6" ht="14.25" x14ac:dyDescent="0.2">
      <c r="A1355" s="6" t="s">
        <v>508</v>
      </c>
      <c r="B1355" s="6" t="s">
        <v>16</v>
      </c>
      <c r="C1355" s="6" t="s">
        <v>509</v>
      </c>
      <c r="D1355" s="6" t="s">
        <v>451</v>
      </c>
      <c r="E1355" s="6" t="s">
        <v>217</v>
      </c>
      <c r="F1355" s="4" t="str">
        <f>HYPERLINK("https://drive.google.com/file/d/1lBRrBd5b_r46Gz-F5dmA_G51Jw_scMms/view?usp=drivesdk","दीपा रानी, सहारनपुर")</f>
        <v>दीपा रानी, सहारनपुर</v>
      </c>
    </row>
    <row r="1356" spans="1:6" ht="14.25" x14ac:dyDescent="0.2">
      <c r="A1356" s="6" t="s">
        <v>544</v>
      </c>
      <c r="B1356" s="6" t="s">
        <v>16</v>
      </c>
      <c r="C1356" s="6" t="s">
        <v>457</v>
      </c>
      <c r="D1356" s="6" t="s">
        <v>458</v>
      </c>
      <c r="E1356" s="6" t="s">
        <v>217</v>
      </c>
      <c r="F1356" s="4" t="str">
        <f>HYPERLINK("https://drive.google.com/file/d/12pQfyqIy7S-XBpNCN3MyMHKkWm6c3JWZ/view?usp=drivesdk","अंकुश कौशिक, सहारनपुर")</f>
        <v>अंकुश कौशिक, सहारनपुर</v>
      </c>
    </row>
    <row r="1357" spans="1:6" ht="14.25" x14ac:dyDescent="0.2">
      <c r="A1357" s="6" t="s">
        <v>609</v>
      </c>
      <c r="B1357" s="6" t="s">
        <v>16</v>
      </c>
      <c r="C1357" s="6" t="s">
        <v>610</v>
      </c>
      <c r="D1357" s="6" t="s">
        <v>611</v>
      </c>
      <c r="E1357" s="6" t="s">
        <v>217</v>
      </c>
      <c r="F1357" s="4" t="str">
        <f>HYPERLINK("https://drive.google.com/file/d/15_6_dcrKnJz4Ina29JqbFsiCwCTJ59ly/view?usp=drivesdk","अंजलि आर्य, सहारनपुर")</f>
        <v>अंजलि आर्य, सहारनपुर</v>
      </c>
    </row>
    <row r="1358" spans="1:6" ht="14.25" x14ac:dyDescent="0.2">
      <c r="A1358" s="6" t="s">
        <v>1538</v>
      </c>
      <c r="B1358" s="6" t="s">
        <v>16</v>
      </c>
      <c r="C1358" s="6" t="s">
        <v>1539</v>
      </c>
      <c r="D1358" s="6" t="s">
        <v>259</v>
      </c>
      <c r="E1358" s="6" t="s">
        <v>217</v>
      </c>
      <c r="F1358" s="4" t="str">
        <f>HYPERLINK("https://drive.google.com/file/d/1PqZAgO6HFwF_fYq4IVwS_SvGLcOIh2pu/view?usp=drivesdk","Vinita Srivastava, सहारनपुर")</f>
        <v>Vinita Srivastava, सहारनपुर</v>
      </c>
    </row>
    <row r="1359" spans="1:6" ht="14.25" x14ac:dyDescent="0.2">
      <c r="A1359" s="6" t="s">
        <v>2185</v>
      </c>
      <c r="B1359" s="6" t="s">
        <v>16</v>
      </c>
      <c r="C1359" s="6" t="s">
        <v>2186</v>
      </c>
      <c r="D1359" s="6" t="s">
        <v>2187</v>
      </c>
      <c r="E1359" s="6" t="s">
        <v>217</v>
      </c>
      <c r="F1359" s="4" t="str">
        <f>HYPERLINK("https://drive.google.com/file/d/1CdlKAOYwq7R8ysDz9fRQDukuV8knHlU_/view?usp=drivesdk","प्रतिभा यादव, सहारनपुर")</f>
        <v>प्रतिभा यादव, सहारनपुर</v>
      </c>
    </row>
    <row r="1360" spans="1:6" ht="14.25" x14ac:dyDescent="0.2">
      <c r="A1360" s="6" t="s">
        <v>2429</v>
      </c>
      <c r="B1360" s="6" t="s">
        <v>16</v>
      </c>
      <c r="C1360" s="6" t="s">
        <v>2430</v>
      </c>
      <c r="D1360" s="6" t="s">
        <v>2431</v>
      </c>
      <c r="E1360" s="6" t="s">
        <v>217</v>
      </c>
      <c r="F1360" s="4" t="str">
        <f>HYPERLINK("https://drive.google.com/file/d/15bTQ2T_-pvL7BkPoG_NlboyZi0aP6fDK/view?usp=drivesdk","Rekha Jamwal, सहारनपुर")</f>
        <v>Rekha Jamwal, सहारनपुर</v>
      </c>
    </row>
    <row r="1361" spans="1:6" ht="14.25" x14ac:dyDescent="0.2">
      <c r="A1361" s="6" t="s">
        <v>2429</v>
      </c>
      <c r="B1361" s="6" t="s">
        <v>16</v>
      </c>
      <c r="C1361" s="6" t="s">
        <v>2432</v>
      </c>
      <c r="D1361" s="6" t="s">
        <v>2431</v>
      </c>
      <c r="E1361" s="6" t="s">
        <v>217</v>
      </c>
      <c r="F1361" s="4" t="str">
        <f>HYPERLINK("https://drive.google.com/file/d/1uPU-v0R1QaFqFpyuoXSOblieqGpF5TyP/view?usp=drivesdk","Rekha Jamwal, सहारनपुर")</f>
        <v>Rekha Jamwal, सहारनपुर</v>
      </c>
    </row>
    <row r="1362" spans="1:6" ht="14.25" x14ac:dyDescent="0.2">
      <c r="A1362" s="6" t="s">
        <v>2534</v>
      </c>
      <c r="B1362" s="6" t="s">
        <v>16</v>
      </c>
      <c r="C1362" s="6" t="s">
        <v>2535</v>
      </c>
      <c r="D1362" s="6" t="s">
        <v>2536</v>
      </c>
      <c r="E1362" s="6" t="s">
        <v>217</v>
      </c>
      <c r="F1362" s="4" t="str">
        <f>HYPERLINK("https://drive.google.com/file/d/1bnHT1VKRXxRJiHwoabyMYf6IShZ1FneS/view?usp=drivesdk","संजीव कुमार, सहारनपुर")</f>
        <v>संजीव कुमार, सहारनपुर</v>
      </c>
    </row>
    <row r="1363" spans="1:6" ht="14.25" x14ac:dyDescent="0.2">
      <c r="A1363" s="6" t="s">
        <v>922</v>
      </c>
      <c r="B1363" s="6" t="s">
        <v>16</v>
      </c>
      <c r="C1363" s="6" t="s">
        <v>923</v>
      </c>
      <c r="D1363" s="6" t="s">
        <v>924</v>
      </c>
      <c r="E1363" s="6" t="s">
        <v>925</v>
      </c>
      <c r="F1363" s="4" t="str">
        <f>HYPERLINK("https://drive.google.com/file/d/1ZV35sFrW-F5gtHkiR0eYcFvYoXkvL9Qu/view?usp=drivesdk","आशुतोष कुमार मिश्र, सिद्धार्थनगर")</f>
        <v>आशुतोष कुमार मिश्र, सिद्धार्थनगर</v>
      </c>
    </row>
    <row r="1364" spans="1:6" ht="14.25" x14ac:dyDescent="0.2">
      <c r="A1364" s="6" t="s">
        <v>1321</v>
      </c>
      <c r="B1364" s="6" t="s">
        <v>16</v>
      </c>
      <c r="C1364" s="6" t="s">
        <v>1322</v>
      </c>
      <c r="D1364" s="6" t="s">
        <v>1323</v>
      </c>
      <c r="E1364" s="6" t="s">
        <v>925</v>
      </c>
      <c r="F1364" s="4" t="str">
        <f>HYPERLINK("https://drive.google.com/file/d/1muxK4jNBWk5M1BxelMw7uNXIJ_al58r-/view?usp=drivesdk","Daya shanker pandey, सिद्धार्थनगर")</f>
        <v>Daya shanker pandey, सिद्धार्थनगर</v>
      </c>
    </row>
    <row r="1365" spans="1:6" ht="14.25" x14ac:dyDescent="0.2">
      <c r="A1365" s="6" t="s">
        <v>2319</v>
      </c>
      <c r="B1365" s="6" t="s">
        <v>16</v>
      </c>
      <c r="C1365" s="6" t="s">
        <v>2320</v>
      </c>
      <c r="D1365" s="6" t="s">
        <v>2321</v>
      </c>
      <c r="E1365" s="6" t="s">
        <v>925</v>
      </c>
      <c r="F1365" s="4" t="str">
        <f>HYPERLINK("https://drive.google.com/file/d/1OaKHw_XRGbo7KEU39JasCdcUJO0kSpF1/view?usp=drivesdk","राजू, सिद्धार्थनगर")</f>
        <v>राजू, सिद्धार्थनगर</v>
      </c>
    </row>
    <row r="1366" spans="1:6" ht="14.25" x14ac:dyDescent="0.2">
      <c r="A1366" s="6" t="s">
        <v>164</v>
      </c>
      <c r="B1366" s="6" t="s">
        <v>16</v>
      </c>
      <c r="C1366" s="6" t="s">
        <v>165</v>
      </c>
      <c r="D1366" s="6" t="s">
        <v>166</v>
      </c>
      <c r="E1366" s="6" t="s">
        <v>167</v>
      </c>
      <c r="F1366" s="4" t="str">
        <f>HYPERLINK("https://drive.google.com/file/d/1ZvyPpIT9wBoIbeLJ1hJ1WLSq-FM75nVp/view?usp=drivesdk","Bharat Bhushan, सीतापुर")</f>
        <v>Bharat Bhushan, सीतापुर</v>
      </c>
    </row>
    <row r="1367" spans="1:6" ht="14.25" x14ac:dyDescent="0.2">
      <c r="A1367" s="6" t="s">
        <v>559</v>
      </c>
      <c r="B1367" s="6" t="s">
        <v>16</v>
      </c>
      <c r="C1367" s="6" t="s">
        <v>560</v>
      </c>
      <c r="D1367" s="6" t="s">
        <v>561</v>
      </c>
      <c r="E1367" s="6" t="s">
        <v>167</v>
      </c>
      <c r="F1367" s="4" t="str">
        <f>HYPERLINK("https://drive.google.com/file/d/1oobhM-TDx5EVxw1wc-84Br-87HnHQK1v/view?usp=drivesdk","RICHA TIWARI, सीतापुर")</f>
        <v>RICHA TIWARI, सीतापुर</v>
      </c>
    </row>
    <row r="1368" spans="1:6" ht="14.25" x14ac:dyDescent="0.2">
      <c r="A1368" s="6" t="s">
        <v>710</v>
      </c>
      <c r="B1368" s="6" t="s">
        <v>16</v>
      </c>
      <c r="C1368" s="6" t="s">
        <v>711</v>
      </c>
      <c r="D1368" s="6" t="s">
        <v>712</v>
      </c>
      <c r="E1368" s="6" t="s">
        <v>167</v>
      </c>
      <c r="F1368" s="4" t="str">
        <f>HYPERLINK("https://drive.google.com/file/d/1XzYwEDyMpydRKgxW4TxexBpEPisY3dTo/view?usp=drivesdk","Anju gupta, सीतापुर")</f>
        <v>Anju gupta, सीतापुर</v>
      </c>
    </row>
    <row r="1369" spans="1:6" ht="14.25" x14ac:dyDescent="0.2">
      <c r="A1369" s="6" t="s">
        <v>842</v>
      </c>
      <c r="B1369" s="6" t="s">
        <v>16</v>
      </c>
      <c r="C1369" s="6" t="s">
        <v>843</v>
      </c>
      <c r="D1369" s="6" t="s">
        <v>844</v>
      </c>
      <c r="E1369" s="6" t="s">
        <v>167</v>
      </c>
      <c r="F1369" s="4" t="str">
        <f>HYPERLINK("https://drive.google.com/file/d/126ynia7HWs-4pkU_1WYLX4FvsNz_wiY8/view?usp=drivesdk","अनुराग अवस्थी, सीतापुर")</f>
        <v>अनुराग अवस्थी, सीतापुर</v>
      </c>
    </row>
    <row r="1370" spans="1:6" ht="14.25" x14ac:dyDescent="0.2">
      <c r="A1370" s="6" t="s">
        <v>845</v>
      </c>
      <c r="B1370" s="6" t="s">
        <v>16</v>
      </c>
      <c r="C1370" s="6" t="s">
        <v>843</v>
      </c>
      <c r="D1370" s="6" t="s">
        <v>844</v>
      </c>
      <c r="E1370" s="6" t="s">
        <v>167</v>
      </c>
      <c r="F1370" s="4" t="str">
        <f>HYPERLINK("https://drive.google.com/file/d/1j61cPY-vGiKq6rgqhPUwrTUYx6Jb6vip/view?usp=drivesdk","गरिमा मिश्रा, सीतापुर")</f>
        <v>गरिमा मिश्रा, सीतापुर</v>
      </c>
    </row>
    <row r="1371" spans="1:6" ht="14.25" x14ac:dyDescent="0.2">
      <c r="A1371" s="6" t="s">
        <v>846</v>
      </c>
      <c r="B1371" s="6" t="s">
        <v>16</v>
      </c>
      <c r="C1371" s="6" t="s">
        <v>847</v>
      </c>
      <c r="D1371" s="6" t="s">
        <v>848</v>
      </c>
      <c r="E1371" s="6" t="s">
        <v>167</v>
      </c>
      <c r="F1371" s="4" t="str">
        <f>HYPERLINK("https://drive.google.com/file/d/1ZMEz_IDhlOC6S0K-7Z0OFRbJ1wq3Mr2B/view?usp=drivesdk","रेखा मिश्रा, सीतापुर")</f>
        <v>रेखा मिश्रा, सीतापुर</v>
      </c>
    </row>
    <row r="1372" spans="1:6" ht="14.25" x14ac:dyDescent="0.2">
      <c r="A1372" s="6" t="s">
        <v>849</v>
      </c>
      <c r="B1372" s="6" t="s">
        <v>16</v>
      </c>
      <c r="C1372" s="6" t="s">
        <v>847</v>
      </c>
      <c r="D1372" s="6" t="s">
        <v>850</v>
      </c>
      <c r="E1372" s="6" t="s">
        <v>167</v>
      </c>
      <c r="F1372" s="4" t="str">
        <f>HYPERLINK("https://drive.google.com/file/d/12dKwwwwRB1A1LumWUNE9L4e348GoyOj6/view?usp=drivesdk","निधी सिंह, सीतापुर")</f>
        <v>निधी सिंह, सीतापुर</v>
      </c>
    </row>
    <row r="1373" spans="1:6" ht="14.25" x14ac:dyDescent="0.2">
      <c r="A1373" s="6" t="s">
        <v>851</v>
      </c>
      <c r="B1373" s="6" t="s">
        <v>16</v>
      </c>
      <c r="C1373" s="6" t="s">
        <v>847</v>
      </c>
      <c r="D1373" s="6" t="s">
        <v>850</v>
      </c>
      <c r="E1373" s="6" t="s">
        <v>167</v>
      </c>
      <c r="F1373" s="4" t="str">
        <f>HYPERLINK("https://drive.google.com/file/d/1j3U4wguk0bPOa0mRFRz8fqs1H8zNiNR-/view?usp=drivesdk","वंदना यादव, सीतापुर")</f>
        <v>वंदना यादव, सीतापुर</v>
      </c>
    </row>
    <row r="1374" spans="1:6" ht="14.25" x14ac:dyDescent="0.2">
      <c r="A1374" s="6" t="s">
        <v>852</v>
      </c>
      <c r="B1374" s="6" t="s">
        <v>16</v>
      </c>
      <c r="C1374" s="6" t="s">
        <v>853</v>
      </c>
      <c r="D1374" s="6" t="s">
        <v>848</v>
      </c>
      <c r="E1374" s="6" t="s">
        <v>167</v>
      </c>
      <c r="F1374" s="4" t="str">
        <f>HYPERLINK("https://drive.google.com/file/d/119v3DPba2d_ZiPyCnKTivv9DLbrCGKiT/view?usp=drivesdk","पारूल प्रजापति, सीतापुर")</f>
        <v>पारूल प्रजापति, सीतापुर</v>
      </c>
    </row>
    <row r="1375" spans="1:6" ht="14.25" x14ac:dyDescent="0.2">
      <c r="A1375" s="6" t="s">
        <v>1103</v>
      </c>
      <c r="B1375" s="6" t="s">
        <v>16</v>
      </c>
      <c r="C1375" s="6" t="s">
        <v>1104</v>
      </c>
      <c r="D1375" s="6" t="s">
        <v>712</v>
      </c>
      <c r="E1375" s="6" t="s">
        <v>167</v>
      </c>
      <c r="F1375" s="4" t="str">
        <f>HYPERLINK("https://drive.google.com/file/d/1lu5SttvfTinW7cYiNUcLbhfb_85nCeJf/view?usp=drivesdk","PRIYA BHARGAVA, सीतापुर")</f>
        <v>PRIYA BHARGAVA, सीतापुर</v>
      </c>
    </row>
    <row r="1376" spans="1:6" ht="14.25" x14ac:dyDescent="0.2">
      <c r="A1376" s="6" t="s">
        <v>1105</v>
      </c>
      <c r="B1376" s="6" t="s">
        <v>16</v>
      </c>
      <c r="C1376" s="6" t="s">
        <v>1106</v>
      </c>
      <c r="D1376" s="6" t="s">
        <v>1107</v>
      </c>
      <c r="E1376" s="6" t="s">
        <v>167</v>
      </c>
      <c r="F1376" s="4" t="str">
        <f>HYPERLINK("https://drive.google.com/file/d/1f7NyIE1daNmXjF5uv9I_QdY_Kxpd6atH/view?usp=drivesdk","निर्मला भार्गव, सीतापुर")</f>
        <v>निर्मला भार्गव, सीतापुर</v>
      </c>
    </row>
    <row r="1377" spans="1:6" ht="14.25" x14ac:dyDescent="0.2">
      <c r="A1377" s="6" t="s">
        <v>1108</v>
      </c>
      <c r="B1377" s="6" t="s">
        <v>281</v>
      </c>
      <c r="C1377" s="6" t="s">
        <v>1109</v>
      </c>
      <c r="D1377" s="6" t="s">
        <v>1110</v>
      </c>
      <c r="E1377" s="6" t="s">
        <v>167</v>
      </c>
      <c r="F1377" s="4" t="str">
        <f>HYPERLINK("https://drive.google.com/file/d/1E7UAxq3NQwPbnKyN8bszuc7lY5DQluay/view?usp=drivesdk","M.C. BHARGAVA, सीतापुर")</f>
        <v>M.C. BHARGAVA, सीतापुर</v>
      </c>
    </row>
    <row r="1378" spans="1:6" ht="14.25" x14ac:dyDescent="0.2">
      <c r="A1378" s="6" t="s">
        <v>1819</v>
      </c>
      <c r="B1378" s="6" t="s">
        <v>16</v>
      </c>
      <c r="C1378" s="6" t="s">
        <v>1820</v>
      </c>
      <c r="D1378" s="6" t="s">
        <v>712</v>
      </c>
      <c r="E1378" s="6" t="s">
        <v>167</v>
      </c>
      <c r="F1378" s="4" t="str">
        <f>HYPERLINK("https://drive.google.com/file/d/1brq050u_Mgew04QTBGKVNA-Hxy2sE_3z/view?usp=drivesdk","Mamta verma, सीतापुर")</f>
        <v>Mamta verma, सीतापुर</v>
      </c>
    </row>
    <row r="1379" spans="1:6" ht="14.25" x14ac:dyDescent="0.2">
      <c r="A1379" s="6" t="s">
        <v>1949</v>
      </c>
      <c r="B1379" s="6" t="s">
        <v>16</v>
      </c>
      <c r="C1379" s="6" t="s">
        <v>1950</v>
      </c>
      <c r="D1379" s="6" t="s">
        <v>1951</v>
      </c>
      <c r="E1379" s="6" t="s">
        <v>167</v>
      </c>
      <c r="F1379" s="4" t="str">
        <f>HYPERLINK("https://drive.google.com/file/d/1OTwwxVDBrY0hsg4HWFv_gxd3wryAyS_m/view?usp=drivesdk","नीलम कुमारी, सीतापुर")</f>
        <v>नीलम कुमारी, सीतापुर</v>
      </c>
    </row>
    <row r="1380" spans="1:6" ht="14.25" x14ac:dyDescent="0.2">
      <c r="A1380" s="6" t="s">
        <v>1952</v>
      </c>
      <c r="B1380" s="6" t="s">
        <v>16</v>
      </c>
      <c r="C1380" s="6" t="s">
        <v>847</v>
      </c>
      <c r="D1380" s="6" t="s">
        <v>848</v>
      </c>
      <c r="E1380" s="6" t="s">
        <v>167</v>
      </c>
      <c r="F1380" s="4" t="str">
        <f>HYPERLINK("https://drive.google.com/file/d/1yVvd-UKg_s9cGsIZvOBZA6OA2RzrXSRN/view?usp=drivesdk","अर्चना मिश्रा, सीतापुर")</f>
        <v>अर्चना मिश्रा, सीतापुर</v>
      </c>
    </row>
    <row r="1381" spans="1:6" ht="14.25" x14ac:dyDescent="0.2">
      <c r="A1381" s="6" t="s">
        <v>1953</v>
      </c>
      <c r="B1381" s="6" t="s">
        <v>32</v>
      </c>
      <c r="C1381" s="6" t="s">
        <v>1954</v>
      </c>
      <c r="D1381" s="6" t="s">
        <v>1955</v>
      </c>
      <c r="E1381" s="6" t="s">
        <v>167</v>
      </c>
      <c r="F1381" s="4" t="str">
        <f>HYPERLINK("https://drive.google.com/file/d/1NIfTvNheyJzLfXuxrimru5raWgLbxJOM/view?usp=drivesdk","Dr.Ajeet kumar, सीतापुर")</f>
        <v>Dr.Ajeet kumar, सीतापुर</v>
      </c>
    </row>
    <row r="1382" spans="1:6" ht="14.25" x14ac:dyDescent="0.2">
      <c r="A1382" s="6" t="s">
        <v>2088</v>
      </c>
      <c r="B1382" s="6" t="s">
        <v>16</v>
      </c>
      <c r="C1382" s="6" t="s">
        <v>2089</v>
      </c>
      <c r="D1382" s="6" t="s">
        <v>2090</v>
      </c>
      <c r="E1382" s="6" t="s">
        <v>167</v>
      </c>
      <c r="F1382" s="4" t="str">
        <f>HYPERLINK("https://drive.google.com/file/d/1PjGw1T_jnUQHIXbr93W5CA8mOLbYue8U/view?usp=drivesdk","Omkar nath tripathi, सीतापुर")</f>
        <v>Omkar nath tripathi, सीतापुर</v>
      </c>
    </row>
    <row r="1383" spans="1:6" ht="14.25" x14ac:dyDescent="0.2">
      <c r="A1383" s="6" t="s">
        <v>2091</v>
      </c>
      <c r="B1383" s="6" t="s">
        <v>16</v>
      </c>
      <c r="C1383" s="6" t="s">
        <v>2092</v>
      </c>
      <c r="D1383" s="6" t="s">
        <v>2093</v>
      </c>
      <c r="E1383" s="6" t="s">
        <v>167</v>
      </c>
      <c r="F1383" s="4" t="str">
        <f>HYPERLINK("https://drive.google.com/file/d/1cb2vzN8uVucgHuVUmhjNOljpEO8d_7ug/view?usp=drivesdk","ओमकार पाण्डेय, सीतापुर")</f>
        <v>ओमकार पाण्डेय, सीतापुर</v>
      </c>
    </row>
    <row r="1384" spans="1:6" ht="14.25" x14ac:dyDescent="0.2">
      <c r="A1384" s="6" t="s">
        <v>2137</v>
      </c>
      <c r="B1384" s="6" t="s">
        <v>16</v>
      </c>
      <c r="C1384" s="6" t="s">
        <v>2138</v>
      </c>
      <c r="D1384" s="6" t="s">
        <v>2139</v>
      </c>
      <c r="E1384" s="6" t="s">
        <v>167</v>
      </c>
      <c r="F1384" s="4" t="str">
        <f>HYPERLINK("https://drive.google.com/file/d/1fIddtfeye6fAHoa-qBRxtWMZxEIri2pf/view?usp=drivesdk","सुनीता यादव, सीतापुर")</f>
        <v>सुनीता यादव, सीतापुर</v>
      </c>
    </row>
    <row r="1385" spans="1:6" ht="14.25" x14ac:dyDescent="0.2">
      <c r="A1385" s="6" t="s">
        <v>2750</v>
      </c>
      <c r="B1385" s="6" t="s">
        <v>16</v>
      </c>
      <c r="C1385" s="6" t="s">
        <v>2751</v>
      </c>
      <c r="D1385" s="6" t="s">
        <v>2752</v>
      </c>
      <c r="E1385" s="6" t="s">
        <v>167</v>
      </c>
      <c r="F1385" s="4" t="str">
        <f>HYPERLINK("https://drive.google.com/file/d/1A4geandvkw3kaYfvlfuL5zsQxnWIcwyZ/view?usp=drivesdk","सरस्वती देवी, सीतापुर")</f>
        <v>सरस्वती देवी, सीतापुर</v>
      </c>
    </row>
    <row r="1386" spans="1:6" ht="14.25" x14ac:dyDescent="0.2">
      <c r="A1386" s="6" t="s">
        <v>2801</v>
      </c>
      <c r="B1386" s="6" t="s">
        <v>16</v>
      </c>
      <c r="C1386" s="6" t="s">
        <v>2802</v>
      </c>
      <c r="D1386" s="6" t="s">
        <v>2803</v>
      </c>
      <c r="E1386" s="6" t="s">
        <v>167</v>
      </c>
      <c r="F1386" s="4" t="str">
        <f>HYPERLINK("https://drive.google.com/file/d/1c48PwZhDSJKPJ-u-Rzj8G_Y6cu_VlLQy/view?usp=drivesdk","शालिनी प्रजापति, सीतापुर")</f>
        <v>शालिनी प्रजापति, सीतापुर</v>
      </c>
    </row>
    <row r="1387" spans="1:6" ht="14.25" x14ac:dyDescent="0.2">
      <c r="A1387" s="6" t="s">
        <v>2804</v>
      </c>
      <c r="B1387" s="6" t="s">
        <v>7</v>
      </c>
      <c r="C1387" s="6" t="s">
        <v>2802</v>
      </c>
      <c r="D1387" s="6" t="s">
        <v>2803</v>
      </c>
      <c r="E1387" s="6" t="s">
        <v>167</v>
      </c>
      <c r="F1387" s="4" t="str">
        <f>HYPERLINK("https://drive.google.com/file/d/1mM52K8kTBLcNzt2_sOP00olBrT1d5pW_/view?usp=drivesdk","पूनम, सीतापुर")</f>
        <v>पूनम, सीतापुर</v>
      </c>
    </row>
    <row r="1388" spans="1:6" ht="14.25" x14ac:dyDescent="0.2">
      <c r="A1388" s="6" t="s">
        <v>2805</v>
      </c>
      <c r="B1388" s="6" t="s">
        <v>16</v>
      </c>
      <c r="C1388" s="6" t="s">
        <v>2802</v>
      </c>
      <c r="D1388" s="6" t="s">
        <v>2803</v>
      </c>
      <c r="E1388" s="6" t="s">
        <v>167</v>
      </c>
      <c r="F1388" s="4" t="str">
        <f>HYPERLINK("https://drive.google.com/file/d/1hlrw6rWWkZkz2EnhOGVpZs0rP8VZFeG7/view?usp=drivesdk","चंद्रशेखर, सीतापुर")</f>
        <v>चंद्रशेखर, सीतापुर</v>
      </c>
    </row>
    <row r="1389" spans="1:6" ht="14.25" x14ac:dyDescent="0.2">
      <c r="A1389" s="6" t="s">
        <v>2806</v>
      </c>
      <c r="B1389" s="6" t="s">
        <v>140</v>
      </c>
      <c r="C1389" s="6" t="s">
        <v>2802</v>
      </c>
      <c r="D1389" s="6" t="s">
        <v>2803</v>
      </c>
      <c r="E1389" s="6" t="s">
        <v>167</v>
      </c>
      <c r="F1389" s="4" t="str">
        <f>HYPERLINK("https://drive.google.com/file/d/1859EwfNnFcvkTYrLxxnAU9uBuyWRd-I9/view?usp=drivesdk","जगरानी, सीतापुर")</f>
        <v>जगरानी, सीतापुर</v>
      </c>
    </row>
    <row r="1390" spans="1:6" ht="14.25" x14ac:dyDescent="0.2">
      <c r="A1390" s="6" t="s">
        <v>2807</v>
      </c>
      <c r="B1390" s="6" t="s">
        <v>7</v>
      </c>
      <c r="C1390" s="6" t="s">
        <v>2808</v>
      </c>
      <c r="D1390" s="6" t="s">
        <v>2803</v>
      </c>
      <c r="E1390" s="6" t="s">
        <v>167</v>
      </c>
      <c r="F1390" s="4" t="str">
        <f>HYPERLINK("https://drive.google.com/file/d/19nKLxpyR2wF9ZzmZSqK8cTNDrHkVeroL/view?usp=drivesdk","मोनिका, सीतापुर")</f>
        <v>मोनिका, सीतापुर</v>
      </c>
    </row>
    <row r="1391" spans="1:6" ht="14.25" x14ac:dyDescent="0.2">
      <c r="A1391" s="6" t="s">
        <v>2809</v>
      </c>
      <c r="B1391" s="6" t="s">
        <v>7</v>
      </c>
      <c r="C1391" s="6" t="s">
        <v>2808</v>
      </c>
      <c r="D1391" s="6" t="s">
        <v>2803</v>
      </c>
      <c r="E1391" s="6" t="s">
        <v>167</v>
      </c>
      <c r="F1391" s="4" t="str">
        <f>HYPERLINK("https://drive.google.com/file/d/173mJfOHJJ_A-YeJT0aU9yCB616t5TkvG/view?usp=drivesdk","कामिनी, सीतापुर")</f>
        <v>कामिनी, सीतापुर</v>
      </c>
    </row>
    <row r="1392" spans="1:6" ht="14.25" x14ac:dyDescent="0.2">
      <c r="A1392" s="6" t="s">
        <v>2823</v>
      </c>
      <c r="B1392" s="6" t="s">
        <v>7</v>
      </c>
      <c r="C1392" s="6" t="s">
        <v>2824</v>
      </c>
      <c r="D1392" s="6" t="s">
        <v>2825</v>
      </c>
      <c r="E1392" s="6" t="s">
        <v>167</v>
      </c>
      <c r="F1392" s="4" t="str">
        <f>HYPERLINK("https://drive.google.com/file/d/1qLa39fcBSi4mJoVIq6f75qkohs_1IGM0/view?usp=drivesdk","शिवांकी, सीतापुर")</f>
        <v>शिवांकी, सीतापुर</v>
      </c>
    </row>
    <row r="1393" spans="1:6" ht="14.25" x14ac:dyDescent="0.2">
      <c r="A1393" s="6" t="s">
        <v>2826</v>
      </c>
      <c r="B1393" s="6" t="s">
        <v>16</v>
      </c>
      <c r="C1393" s="6" t="s">
        <v>2824</v>
      </c>
      <c r="D1393" s="6" t="s">
        <v>2825</v>
      </c>
      <c r="E1393" s="6" t="s">
        <v>167</v>
      </c>
      <c r="F1393" s="4" t="str">
        <f>HYPERLINK("https://drive.google.com/file/d/1LZQBywxwMzgjQJ--lR0JVtmGA8UOEa3z/view?usp=drivesdk","शिखा वर्मा, सीतापुर")</f>
        <v>शिखा वर्मा, सीतापुर</v>
      </c>
    </row>
    <row r="1394" spans="1:6" ht="14.25" x14ac:dyDescent="0.2">
      <c r="A1394" s="6" t="s">
        <v>2827</v>
      </c>
      <c r="B1394" s="6" t="s">
        <v>7</v>
      </c>
      <c r="C1394" s="6" t="s">
        <v>2824</v>
      </c>
      <c r="D1394" s="6" t="s">
        <v>2828</v>
      </c>
      <c r="E1394" s="6" t="s">
        <v>167</v>
      </c>
      <c r="F1394" s="4" t="str">
        <f>HYPERLINK("https://drive.google.com/file/d/19n_VliChvdw6yn3yNEpcLXYtASim05Qb/view?usp=drivesdk","Neha yadav, सीतापुर")</f>
        <v>Neha yadav, सीतापुर</v>
      </c>
    </row>
    <row r="1395" spans="1:6" ht="14.25" x14ac:dyDescent="0.2">
      <c r="A1395" s="6" t="s">
        <v>2829</v>
      </c>
      <c r="B1395" s="6" t="s">
        <v>125</v>
      </c>
      <c r="C1395" s="6" t="s">
        <v>2830</v>
      </c>
      <c r="D1395" s="6" t="s">
        <v>2825</v>
      </c>
      <c r="E1395" s="6" t="s">
        <v>167</v>
      </c>
      <c r="F1395" s="4" t="str">
        <f>HYPERLINK("https://drive.google.com/file/d/18Pm8AD2ovWi1niYlYU6y-aB9-Q_TInuE/view?usp=drivesdk","धनपाल, सीतापुर")</f>
        <v>धनपाल, सीतापुर</v>
      </c>
    </row>
    <row r="1396" spans="1:6" ht="14.25" x14ac:dyDescent="0.2">
      <c r="A1396" s="6" t="s">
        <v>2860</v>
      </c>
      <c r="B1396" s="6" t="s">
        <v>16</v>
      </c>
      <c r="C1396" s="6" t="s">
        <v>2861</v>
      </c>
      <c r="D1396" s="6" t="s">
        <v>394</v>
      </c>
      <c r="E1396" s="6" t="s">
        <v>167</v>
      </c>
      <c r="F1396" s="4" t="str">
        <f>HYPERLINK("https://drive.google.com/file/d/18rbJxdxtHvbs5U1tK_ZC2Et3VDYptX5S/view?usp=drivesdk","Abhishek Kumar, सीतापुर")</f>
        <v>Abhishek Kumar, सीतापुर</v>
      </c>
    </row>
    <row r="1397" spans="1:6" ht="14.25" x14ac:dyDescent="0.2">
      <c r="A1397" s="6" t="s">
        <v>1458</v>
      </c>
      <c r="B1397" s="6" t="s">
        <v>16</v>
      </c>
      <c r="C1397" s="6" t="s">
        <v>1459</v>
      </c>
      <c r="D1397" s="6" t="s">
        <v>1460</v>
      </c>
      <c r="E1397" s="6" t="s">
        <v>1461</v>
      </c>
      <c r="F1397" s="4" t="str">
        <f>HYPERLINK("https://drive.google.com/file/d/1mNbP-EGyoBfd8gfKfCXwSgIBFB7gUka5/view?usp=drivesdk","दिलशाद अहमद, सुल्तानपुर")</f>
        <v>दिलशाद अहमद, सुल्तानपुर</v>
      </c>
    </row>
    <row r="1398" spans="1:6" ht="14.25" x14ac:dyDescent="0.2">
      <c r="A1398" s="6" t="s">
        <v>1462</v>
      </c>
      <c r="B1398" s="6" t="s">
        <v>16</v>
      </c>
      <c r="C1398" s="6" t="s">
        <v>1459</v>
      </c>
      <c r="D1398" s="6" t="s">
        <v>1460</v>
      </c>
      <c r="E1398" s="6" t="s">
        <v>1461</v>
      </c>
      <c r="F1398" s="4" t="str">
        <f>HYPERLINK("https://drive.google.com/file/d/1kQc6nF2owOnhAu0rqnFe9LzP61iqQj8u/view?usp=drivesdk","Sanjay Kumar Ojha, सुल्तानपुर")</f>
        <v>Sanjay Kumar Ojha, सुल्तानपुर</v>
      </c>
    </row>
    <row r="1399" spans="1:6" ht="14.25" x14ac:dyDescent="0.2">
      <c r="A1399" s="6" t="s">
        <v>1463</v>
      </c>
      <c r="B1399" s="6" t="s">
        <v>16</v>
      </c>
      <c r="C1399" s="6" t="s">
        <v>1459</v>
      </c>
      <c r="D1399" s="6" t="s">
        <v>1460</v>
      </c>
      <c r="E1399" s="6" t="s">
        <v>1461</v>
      </c>
      <c r="F1399" s="4" t="str">
        <f>HYPERLINK("https://drive.google.com/file/d/1AdlVmx8H0W81eBK6piLXLMUzwvlxDJCr/view?usp=drivesdk","वैभव सिंह, सुल्तानपुर")</f>
        <v>वैभव सिंह, सुल्तानपुर</v>
      </c>
    </row>
    <row r="1400" spans="1:6" ht="14.25" x14ac:dyDescent="0.2">
      <c r="A1400" s="6" t="s">
        <v>1463</v>
      </c>
      <c r="B1400" s="6" t="s">
        <v>16</v>
      </c>
      <c r="C1400" s="6" t="s">
        <v>1459</v>
      </c>
      <c r="D1400" s="6" t="s">
        <v>1460</v>
      </c>
      <c r="E1400" s="6" t="s">
        <v>1461</v>
      </c>
      <c r="F1400" s="4" t="str">
        <f>HYPERLINK("https://drive.google.com/file/d/1a6fatdXUrHeMKoC1BGcA91Fag0HWaHJi/view?usp=drivesdk","वैभव सिंह, सुल्तानपुर")</f>
        <v>वैभव सिंह, सुल्तानपुर</v>
      </c>
    </row>
    <row r="1401" spans="1:6" ht="14.25" x14ac:dyDescent="0.2">
      <c r="A1401" s="6" t="s">
        <v>1464</v>
      </c>
      <c r="B1401" s="6" t="s">
        <v>281</v>
      </c>
      <c r="C1401" s="6" t="s">
        <v>1465</v>
      </c>
      <c r="D1401" s="6" t="s">
        <v>1466</v>
      </c>
      <c r="E1401" s="6" t="s">
        <v>1461</v>
      </c>
      <c r="F1401" s="4" t="str">
        <f>HYPERLINK("https://drive.google.com/file/d/1FYjrboUJAcYK9FVliCt91F_XKFGYiEsP/view?usp=drivesdk","Dhurandhar, सुल्तानपुर")</f>
        <v>Dhurandhar, सुल्तानपुर</v>
      </c>
    </row>
    <row r="1402" spans="1:6" ht="14.25" x14ac:dyDescent="0.2">
      <c r="A1402" s="6" t="s">
        <v>1467</v>
      </c>
      <c r="B1402" s="6" t="s">
        <v>16</v>
      </c>
      <c r="C1402" s="6" t="s">
        <v>1465</v>
      </c>
      <c r="D1402" s="6" t="s">
        <v>1466</v>
      </c>
      <c r="E1402" s="6" t="s">
        <v>1461</v>
      </c>
      <c r="F1402" s="4" t="str">
        <f>HYPERLINK("https://drive.google.com/file/d/1MBosBZTRoE91hiOhCaQc7x8UD0Na9P7_/view?usp=drivesdk","Sandhya, सुल्तानपुर")</f>
        <v>Sandhya, सुल्तानपुर</v>
      </c>
    </row>
    <row r="1403" spans="1:6" ht="14.25" x14ac:dyDescent="0.2">
      <c r="A1403" s="6" t="s">
        <v>1468</v>
      </c>
      <c r="B1403" s="6" t="s">
        <v>16</v>
      </c>
      <c r="C1403" s="6" t="s">
        <v>1465</v>
      </c>
      <c r="D1403" s="6" t="s">
        <v>1466</v>
      </c>
      <c r="E1403" s="6" t="s">
        <v>1461</v>
      </c>
      <c r="F1403" s="4" t="str">
        <f>HYPERLINK("https://drive.google.com/file/d/18gzAU90ykrdHVe1AfBT0EeBvDFgDgw2K/view?usp=drivesdk","Sangeeta Yadav, सुल्तानपुर")</f>
        <v>Sangeeta Yadav, सुल्तानपुर</v>
      </c>
    </row>
    <row r="1404" spans="1:6" ht="14.25" x14ac:dyDescent="0.2">
      <c r="A1404" s="6" t="s">
        <v>1469</v>
      </c>
      <c r="B1404" s="6" t="s">
        <v>16</v>
      </c>
      <c r="C1404" s="6" t="s">
        <v>1470</v>
      </c>
      <c r="D1404" s="6" t="s">
        <v>1466</v>
      </c>
      <c r="E1404" s="6" t="s">
        <v>1461</v>
      </c>
      <c r="F1404" s="4" t="str">
        <f>HYPERLINK("https://drive.google.com/file/d/1-FB054FPKR4A-N9IUA9zCT-qknUIZw-B/view?usp=drivesdk","Akhilesh Verma, सुल्तानपुर")</f>
        <v>Akhilesh Verma, सुल्तानपुर</v>
      </c>
    </row>
    <row r="1405" spans="1:6" ht="14.25" x14ac:dyDescent="0.2">
      <c r="A1405" s="6" t="s">
        <v>588</v>
      </c>
      <c r="B1405" s="6" t="s">
        <v>16</v>
      </c>
      <c r="C1405" s="6" t="s">
        <v>589</v>
      </c>
      <c r="D1405" s="6" t="s">
        <v>590</v>
      </c>
      <c r="E1405" s="6" t="s">
        <v>591</v>
      </c>
      <c r="F1405" s="4" t="str">
        <f>HYPERLINK("https://drive.google.com/file/d/1IFAF7G0Loozkn1GSs2uF0y7L-XZtE7f6/view?usp=drivesdk","Abha Pandey, सोनभद्र")</f>
        <v>Abha Pandey, सोनभद्र</v>
      </c>
    </row>
    <row r="1406" spans="1:6" ht="14.25" x14ac:dyDescent="0.2">
      <c r="A1406" s="6" t="s">
        <v>592</v>
      </c>
      <c r="B1406" s="6" t="s">
        <v>16</v>
      </c>
      <c r="C1406" s="6" t="s">
        <v>593</v>
      </c>
      <c r="D1406" s="6" t="s">
        <v>594</v>
      </c>
      <c r="E1406" s="6" t="s">
        <v>591</v>
      </c>
      <c r="F1406" s="4" t="str">
        <f>HYPERLINK("https://drive.google.com/file/d/1Tgkp2IYa2zwOgtdm5jL2WGwh7ZvmWJ6z/view?usp=drivesdk","कुलदीप कौर, सोनभद्र")</f>
        <v>कुलदीप कौर, सोनभद्र</v>
      </c>
    </row>
    <row r="1407" spans="1:6" ht="14.25" x14ac:dyDescent="0.2">
      <c r="A1407" s="6" t="s">
        <v>595</v>
      </c>
      <c r="B1407" s="6" t="s">
        <v>16</v>
      </c>
      <c r="C1407" s="6" t="s">
        <v>596</v>
      </c>
      <c r="D1407" s="6" t="s">
        <v>590</v>
      </c>
      <c r="E1407" s="6" t="s">
        <v>591</v>
      </c>
      <c r="F1407" s="4" t="str">
        <f>HYPERLINK("https://drive.google.com/file/d/1hhyXT8A4wQDH6FBHE7BaYNoYbsVWa5rk/view?usp=drivesdk","रमेश पांडेय, सोनभद्र")</f>
        <v>रमेश पांडेय, सोनभद्र</v>
      </c>
    </row>
    <row r="1408" spans="1:6" ht="14.25" x14ac:dyDescent="0.2">
      <c r="A1408" s="6" t="s">
        <v>597</v>
      </c>
      <c r="B1408" s="6" t="s">
        <v>281</v>
      </c>
      <c r="C1408" s="6" t="s">
        <v>598</v>
      </c>
      <c r="D1408" s="6" t="s">
        <v>599</v>
      </c>
      <c r="E1408" s="6" t="s">
        <v>591</v>
      </c>
      <c r="F1408" s="4" t="str">
        <f>HYPERLINK("https://drive.google.com/file/d/10AjFTAuhSDYjDNDdryI39mq0UCQUb9WW/view?usp=drivesdk","Praveen pandey, सोनभद्र")</f>
        <v>Praveen pandey, सोनभद्र</v>
      </c>
    </row>
    <row r="1409" spans="1:6" ht="14.25" x14ac:dyDescent="0.2">
      <c r="A1409" s="6" t="s">
        <v>2203</v>
      </c>
      <c r="B1409" s="6" t="s">
        <v>16</v>
      </c>
      <c r="C1409" s="6" t="s">
        <v>2204</v>
      </c>
      <c r="D1409" s="6" t="s">
        <v>2204</v>
      </c>
      <c r="E1409" s="6" t="s">
        <v>591</v>
      </c>
      <c r="F1409" s="4" t="str">
        <f>HYPERLINK("https://drive.google.com/file/d/13FPOO-MnmNqXxVYK9CIylldGwDgV2ogJ/view?usp=drivesdk","Praveen Kumar Dwivedi, सोनभद्र")</f>
        <v>Praveen Kumar Dwivedi, सोनभद्र</v>
      </c>
    </row>
    <row r="1410" spans="1:6" ht="14.25" x14ac:dyDescent="0.2">
      <c r="A1410" s="6" t="s">
        <v>148</v>
      </c>
      <c r="B1410" s="6" t="s">
        <v>7</v>
      </c>
      <c r="C1410" s="6" t="s">
        <v>149</v>
      </c>
      <c r="D1410" s="6" t="s">
        <v>150</v>
      </c>
      <c r="E1410" s="6" t="s">
        <v>151</v>
      </c>
      <c r="F1410" s="4" t="str">
        <f>HYPERLINK("https://drive.google.com/file/d/1fmtloE9MTh21QND_qhGaqN68p3XMo4Ei/view?usp=drivesdk","रागिनी, हमीरपुर")</f>
        <v>रागिनी, हमीरपुर</v>
      </c>
    </row>
    <row r="1411" spans="1:6" ht="14.25" x14ac:dyDescent="0.2">
      <c r="A1411" s="6" t="s">
        <v>152</v>
      </c>
      <c r="B1411" s="6" t="s">
        <v>7</v>
      </c>
      <c r="C1411" s="6" t="s">
        <v>153</v>
      </c>
      <c r="D1411" s="6" t="s">
        <v>150</v>
      </c>
      <c r="E1411" s="6" t="s">
        <v>151</v>
      </c>
      <c r="F1411" s="4" t="str">
        <f>HYPERLINK("https://drive.google.com/file/d/1jy-HmGXHksotgFUB3ycvvUgI92C0nlkB/view?usp=drivesdk","सुखदेव, हमीरपुर")</f>
        <v>सुखदेव, हमीरपुर</v>
      </c>
    </row>
    <row r="1412" spans="1:6" ht="14.25" x14ac:dyDescent="0.2">
      <c r="A1412" s="6" t="s">
        <v>154</v>
      </c>
      <c r="B1412" s="6" t="s">
        <v>16</v>
      </c>
      <c r="C1412" s="6" t="s">
        <v>149</v>
      </c>
      <c r="D1412" s="6" t="s">
        <v>150</v>
      </c>
      <c r="E1412" s="6" t="s">
        <v>151</v>
      </c>
      <c r="F1412" s="4" t="str">
        <f>HYPERLINK("https://drive.google.com/file/d/1zzjNPE6ymY2OB_kJ1jaoTCfHax1qixtf/view?usp=drivesdk","SANGITA, हमीरपुर")</f>
        <v>SANGITA, हमीरपुर</v>
      </c>
    </row>
    <row r="1413" spans="1:6" ht="14.25" x14ac:dyDescent="0.2">
      <c r="A1413" s="6" t="s">
        <v>155</v>
      </c>
      <c r="B1413" s="6" t="s">
        <v>7</v>
      </c>
      <c r="C1413" s="6" t="s">
        <v>153</v>
      </c>
      <c r="D1413" s="6" t="s">
        <v>150</v>
      </c>
      <c r="E1413" s="6" t="s">
        <v>151</v>
      </c>
      <c r="F1413" s="4" t="str">
        <f>HYPERLINK("https://drive.google.com/file/d/1M0YcM_AN4WWKwPDjD4MeS9vQsPp_IxqZ/view?usp=drivesdk","Kishti, हमीरपुर")</f>
        <v>Kishti, हमीरपुर</v>
      </c>
    </row>
    <row r="1414" spans="1:6" ht="14.25" x14ac:dyDescent="0.2">
      <c r="A1414" s="6" t="s">
        <v>334</v>
      </c>
      <c r="B1414" s="6" t="s">
        <v>16</v>
      </c>
      <c r="C1414" s="6" t="s">
        <v>335</v>
      </c>
      <c r="D1414" s="6" t="s">
        <v>336</v>
      </c>
      <c r="E1414" s="6" t="s">
        <v>151</v>
      </c>
      <c r="F1414" s="4" t="str">
        <f>HYPERLINK("https://drive.google.com/file/d/1fLCByS9zHbE9FoPN8uTzvKlI90K0-kEb/view?usp=drivesdk","Gajendra Singh, हमीरपुर")</f>
        <v>Gajendra Singh, हमीरपुर</v>
      </c>
    </row>
    <row r="1415" spans="1:6" ht="14.25" x14ac:dyDescent="0.2">
      <c r="A1415" s="6" t="s">
        <v>1434</v>
      </c>
      <c r="B1415" s="6" t="s">
        <v>16</v>
      </c>
      <c r="C1415" s="6" t="s">
        <v>1435</v>
      </c>
      <c r="D1415" s="6" t="s">
        <v>1436</v>
      </c>
      <c r="E1415" s="6" t="s">
        <v>151</v>
      </c>
      <c r="F1415" s="4" t="str">
        <f>HYPERLINK("https://drive.google.com/file/d/1goNwGP6VTFzhSRmR1j7her7eudP761Nu/view?usp=drivesdk","Santoshi Yadav, हमीरपुर")</f>
        <v>Santoshi Yadav, हमीरपुर</v>
      </c>
    </row>
    <row r="1416" spans="1:6" ht="14.25" x14ac:dyDescent="0.2">
      <c r="A1416" s="6" t="s">
        <v>1437</v>
      </c>
      <c r="B1416" s="6" t="s">
        <v>16</v>
      </c>
      <c r="C1416" s="6" t="s">
        <v>1438</v>
      </c>
      <c r="D1416" s="6" t="s">
        <v>1439</v>
      </c>
      <c r="E1416" s="6" t="s">
        <v>151</v>
      </c>
      <c r="F1416" s="4" t="str">
        <f>HYPERLINK("https://drive.google.com/file/d/1FUjDozsfF_tukGSQa2o1m6L-wx074omi/view?usp=drivesdk","PUSHPENDRA SINGH RAJPOOT, हमीरपुर")</f>
        <v>PUSHPENDRA SINGH RAJPOOT, हमीरपुर</v>
      </c>
    </row>
    <row r="1417" spans="1:6" ht="14.25" x14ac:dyDescent="0.2">
      <c r="A1417" s="6" t="s">
        <v>1440</v>
      </c>
      <c r="B1417" s="6" t="s">
        <v>281</v>
      </c>
      <c r="C1417" s="6" t="s">
        <v>1441</v>
      </c>
      <c r="D1417" s="6" t="s">
        <v>1442</v>
      </c>
      <c r="E1417" s="6" t="s">
        <v>151</v>
      </c>
      <c r="F1417" s="4" t="str">
        <f>HYPERLINK("https://drive.google.com/file/d/1E7Hf6qVtTihIFe81xEuLEAAafOSisadU/view?usp=drivesdk","फूलकली, हमीरपुर")</f>
        <v>फूलकली, हमीरपुर</v>
      </c>
    </row>
    <row r="1418" spans="1:6" ht="14.25" x14ac:dyDescent="0.2">
      <c r="A1418" s="6" t="s">
        <v>1440</v>
      </c>
      <c r="B1418" s="6" t="s">
        <v>281</v>
      </c>
      <c r="C1418" s="6" t="s">
        <v>1441</v>
      </c>
      <c r="D1418" s="6" t="s">
        <v>1439</v>
      </c>
      <c r="E1418" s="6" t="s">
        <v>151</v>
      </c>
      <c r="F1418" s="4" t="str">
        <f>HYPERLINK("https://drive.google.com/file/d/1-SN-w2Nf3Qf2QqmMeuu-IUUojEXEAh2L/view?usp=drivesdk","फूलकली, हमीरपुर")</f>
        <v>फूलकली, हमीरपुर</v>
      </c>
    </row>
    <row r="1419" spans="1:6" ht="14.25" x14ac:dyDescent="0.2">
      <c r="A1419" s="6" t="s">
        <v>1443</v>
      </c>
      <c r="B1419" s="6" t="s">
        <v>281</v>
      </c>
      <c r="C1419" s="6" t="s">
        <v>1441</v>
      </c>
      <c r="D1419" s="6" t="s">
        <v>1439</v>
      </c>
      <c r="E1419" s="6" t="s">
        <v>151</v>
      </c>
      <c r="F1419" s="4" t="str">
        <f>HYPERLINK("https://drive.google.com/file/d/13yAo4pztyLDIk0eDsFv_jhdrY_z28GDb/view?usp=drivesdk","सम्पत, हमीरपुर")</f>
        <v>सम्पत, हमीरपुर</v>
      </c>
    </row>
    <row r="1420" spans="1:6" ht="14.25" x14ac:dyDescent="0.2">
      <c r="A1420" s="6" t="s">
        <v>1444</v>
      </c>
      <c r="B1420" s="6" t="s">
        <v>16</v>
      </c>
      <c r="C1420" s="6" t="s">
        <v>1445</v>
      </c>
      <c r="D1420" s="6" t="s">
        <v>1442</v>
      </c>
      <c r="E1420" s="6" t="s">
        <v>151</v>
      </c>
      <c r="F1420" s="4" t="str">
        <f>HYPERLINK("https://drive.google.com/file/d/1aJPTTjQUckHy2JRDCbVLuByNRiwIoGU2/view?usp=drivesdk","नीलम साहू, हमीरपुर")</f>
        <v>नीलम साहू, हमीरपुर</v>
      </c>
    </row>
    <row r="1421" spans="1:6" ht="14.25" x14ac:dyDescent="0.2">
      <c r="A1421" s="6" t="s">
        <v>1444</v>
      </c>
      <c r="B1421" s="6" t="s">
        <v>16</v>
      </c>
      <c r="C1421" s="6" t="s">
        <v>1441</v>
      </c>
      <c r="D1421" s="6" t="s">
        <v>1439</v>
      </c>
      <c r="E1421" s="6" t="s">
        <v>151</v>
      </c>
      <c r="F1421" s="4" t="str">
        <f>HYPERLINK("https://drive.google.com/file/d/1ByRhERtPLD9W2En8FtdwV5w3hzdW0242/view?usp=drivesdk","नीलम साहू, हमीरपुर")</f>
        <v>नीलम साहू, हमीरपुर</v>
      </c>
    </row>
    <row r="1422" spans="1:6" ht="14.25" x14ac:dyDescent="0.2">
      <c r="A1422" s="6" t="s">
        <v>1446</v>
      </c>
      <c r="B1422" s="6" t="s">
        <v>16</v>
      </c>
      <c r="C1422" s="6" t="s">
        <v>1447</v>
      </c>
      <c r="D1422" s="6" t="s">
        <v>1439</v>
      </c>
      <c r="E1422" s="6" t="s">
        <v>151</v>
      </c>
      <c r="F1422" s="4" t="str">
        <f>HYPERLINK("https://drive.google.com/file/d/16Dnu7fqhu4aT0ci5Tfgg8pPi-ZJrcAb3/view?usp=drivesdk","मालती झा, हमीरपुर")</f>
        <v>मालती झा, हमीरपुर</v>
      </c>
    </row>
    <row r="1423" spans="1:6" ht="14.25" x14ac:dyDescent="0.2">
      <c r="A1423" s="6" t="s">
        <v>1448</v>
      </c>
      <c r="B1423" s="6" t="s">
        <v>16</v>
      </c>
      <c r="C1423" s="6" t="s">
        <v>1449</v>
      </c>
      <c r="D1423" s="6" t="s">
        <v>1442</v>
      </c>
      <c r="E1423" s="6" t="s">
        <v>151</v>
      </c>
      <c r="F1423" s="4" t="str">
        <f>HYPERLINK("https://drive.google.com/file/d/1XWnQK7Ml7xlEMKdYZEJL0R01HUfsjcvW/view?usp=drivesdk","RACHNA, हमीरपुर")</f>
        <v>RACHNA, हमीरपुर</v>
      </c>
    </row>
    <row r="1424" spans="1:6" ht="14.25" x14ac:dyDescent="0.2">
      <c r="A1424" s="6" t="s">
        <v>1450</v>
      </c>
      <c r="B1424" s="6" t="s">
        <v>16</v>
      </c>
      <c r="C1424" s="6" t="s">
        <v>1449</v>
      </c>
      <c r="D1424" s="6" t="s">
        <v>1451</v>
      </c>
      <c r="E1424" s="6" t="s">
        <v>151</v>
      </c>
      <c r="F1424" s="4" t="str">
        <f>HYPERLINK("https://drive.google.com/file/d/17H5SKKCuO_RnoPJjqsuoc2anqN2GDC4J/view?usp=drivesdk","GEETA DEVI, हमीरपुर")</f>
        <v>GEETA DEVI, हमीरपुर</v>
      </c>
    </row>
    <row r="1425" spans="1:6" ht="14.25" x14ac:dyDescent="0.2">
      <c r="A1425" s="6" t="s">
        <v>1452</v>
      </c>
      <c r="B1425" s="6" t="s">
        <v>16</v>
      </c>
      <c r="C1425" s="6" t="s">
        <v>1453</v>
      </c>
      <c r="D1425" s="6" t="s">
        <v>1442</v>
      </c>
      <c r="E1425" s="6" t="s">
        <v>151</v>
      </c>
      <c r="F1425" s="4" t="str">
        <f>HYPERLINK("https://drive.google.com/file/d/1D8cZAe_GXtnfHlVT1Mq0j-_G5bGbTCav/view?usp=drivesdk","HARIMOHAN GUPTA, हमीरपुर")</f>
        <v>HARIMOHAN GUPTA, हमीरपुर</v>
      </c>
    </row>
    <row r="1426" spans="1:6" ht="14.25" x14ac:dyDescent="0.2">
      <c r="A1426" s="6" t="s">
        <v>449</v>
      </c>
      <c r="B1426" s="6" t="s">
        <v>16</v>
      </c>
      <c r="C1426" s="6" t="s">
        <v>1454</v>
      </c>
      <c r="D1426" s="6" t="s">
        <v>1439</v>
      </c>
      <c r="E1426" s="6" t="s">
        <v>151</v>
      </c>
      <c r="F1426" s="4" t="str">
        <f>HYPERLINK("https://drive.google.com/file/d/1BAN3Ur4urhchknrBtwUl3pWkuzAJKHLQ/view?usp=drivesdk","संगीता गुप्ता, हमीरपुर")</f>
        <v>संगीता गुप्ता, हमीरपुर</v>
      </c>
    </row>
    <row r="1427" spans="1:6" ht="14.25" x14ac:dyDescent="0.2">
      <c r="A1427" s="6" t="s">
        <v>1571</v>
      </c>
      <c r="B1427" s="6" t="s">
        <v>16</v>
      </c>
      <c r="C1427" s="6" t="s">
        <v>1572</v>
      </c>
      <c r="D1427" s="6" t="s">
        <v>1451</v>
      </c>
      <c r="E1427" s="6" t="s">
        <v>151</v>
      </c>
      <c r="F1427" s="4" t="str">
        <f>HYPERLINK("https://drive.google.com/file/d/1VsgByskposeLPS0unOoSO453gdbe0ZCL/view?usp=drivesdk","HARI SHANKAR, हमीरपुर")</f>
        <v>HARI SHANKAR, हमीरपुर</v>
      </c>
    </row>
    <row r="1428" spans="1:6" ht="14.25" x14ac:dyDescent="0.2">
      <c r="A1428" s="6" t="s">
        <v>2126</v>
      </c>
      <c r="B1428" s="6" t="s">
        <v>16</v>
      </c>
      <c r="C1428" s="6" t="s">
        <v>2127</v>
      </c>
      <c r="D1428" s="6" t="s">
        <v>1439</v>
      </c>
      <c r="E1428" s="6" t="s">
        <v>151</v>
      </c>
      <c r="F1428" s="4" t="str">
        <f>HYPERLINK("https://drive.google.com/file/d/1VtBKS8QGd71cje0C_RXo9n4sNlnZ4QuK/view?usp=drivesdk","वीरेन्द्र परनामी, हमीरपुर")</f>
        <v>वीरेन्द्र परनामी, हमीरपुर</v>
      </c>
    </row>
    <row r="1429" spans="1:6" ht="14.25" x14ac:dyDescent="0.2">
      <c r="A1429" s="6" t="s">
        <v>2128</v>
      </c>
      <c r="B1429" s="6" t="s">
        <v>16</v>
      </c>
      <c r="C1429" s="6" t="s">
        <v>2129</v>
      </c>
      <c r="D1429" s="6" t="s">
        <v>336</v>
      </c>
      <c r="E1429" s="6" t="s">
        <v>151</v>
      </c>
      <c r="F1429" s="4" t="str">
        <f>HYPERLINK("https://drive.google.com/file/d/1gWms9ymPbNigA4yb0eZaDRXdJsLsA5U0/view?usp=drivesdk","Archana singh, हमीरपुर")</f>
        <v>Archana singh, हमीरपुर</v>
      </c>
    </row>
    <row r="1430" spans="1:6" ht="14.25" x14ac:dyDescent="0.2">
      <c r="A1430" s="6" t="s">
        <v>2130</v>
      </c>
      <c r="B1430" s="6" t="s">
        <v>16</v>
      </c>
      <c r="C1430" s="6" t="s">
        <v>2131</v>
      </c>
      <c r="D1430" s="6" t="s">
        <v>336</v>
      </c>
      <c r="E1430" s="6" t="s">
        <v>151</v>
      </c>
      <c r="F1430" s="4" t="str">
        <f>HYPERLINK("https://drive.google.com/file/d/1QTN6tvP0HWIgoOp8TBtUl-C-mu665SNp/view?usp=drivesdk","Vndana devi, हमीरपुर")</f>
        <v>Vndana devi, हमीरपुर</v>
      </c>
    </row>
    <row r="1431" spans="1:6" ht="14.25" x14ac:dyDescent="0.2">
      <c r="A1431" s="6" t="s">
        <v>2132</v>
      </c>
      <c r="B1431" s="6" t="s">
        <v>16</v>
      </c>
      <c r="C1431" s="6" t="s">
        <v>2133</v>
      </c>
      <c r="D1431" s="6" t="s">
        <v>336</v>
      </c>
      <c r="E1431" s="6" t="s">
        <v>151</v>
      </c>
      <c r="F1431" s="4" t="str">
        <f>HYPERLINK("https://drive.google.com/file/d/10AaQY05evqfdZu9wEdnpytd7006epGlo/view?usp=drivesdk","Richa gupta, हमीरपुर")</f>
        <v>Richa gupta, हमीरपुर</v>
      </c>
    </row>
    <row r="1432" spans="1:6" ht="14.25" x14ac:dyDescent="0.2">
      <c r="A1432" s="6" t="s">
        <v>731</v>
      </c>
      <c r="B1432" s="6" t="s">
        <v>16</v>
      </c>
      <c r="C1432" s="6" t="s">
        <v>732</v>
      </c>
      <c r="D1432" s="6" t="s">
        <v>733</v>
      </c>
      <c r="E1432" s="6" t="s">
        <v>734</v>
      </c>
      <c r="F1432" s="4" t="str">
        <f>HYPERLINK("https://drive.google.com/file/d/1mb8OeGXhJaD4jS8gIn4eeGHALUxjtHqf/view?usp=drivesdk","अंकुर सिंह, हरदोई")</f>
        <v>अंकुर सिंह, हरदोई</v>
      </c>
    </row>
    <row r="1433" spans="1:6" ht="14.25" x14ac:dyDescent="0.2">
      <c r="A1433" s="6" t="s">
        <v>770</v>
      </c>
      <c r="B1433" s="6" t="s">
        <v>16</v>
      </c>
      <c r="C1433" s="6" t="s">
        <v>771</v>
      </c>
      <c r="D1433" s="6" t="s">
        <v>772</v>
      </c>
      <c r="E1433" s="6" t="s">
        <v>734</v>
      </c>
      <c r="F1433" s="4" t="str">
        <f>HYPERLINK("https://drive.google.com/file/d/1TcjPIRQuz3I43MffQvplqHPW_VC4P6Jx/view?usp=drivesdk","anshu gupta, हरदोई")</f>
        <v>anshu gupta, हरदोई</v>
      </c>
    </row>
    <row r="1434" spans="1:6" ht="14.25" x14ac:dyDescent="0.2">
      <c r="A1434" s="6" t="s">
        <v>1178</v>
      </c>
      <c r="B1434" s="6" t="s">
        <v>16</v>
      </c>
      <c r="C1434" s="6" t="s">
        <v>1179</v>
      </c>
      <c r="D1434" s="6" t="s">
        <v>1180</v>
      </c>
      <c r="E1434" s="6" t="s">
        <v>734</v>
      </c>
      <c r="F1434" s="4" t="str">
        <f>HYPERLINK("https://drive.google.com/file/d/1EaPY4okwar5OqjgesDqSumVMcG2LvpMx/view?usp=drivesdk","Deepak Kumar Dixit, हरदोई")</f>
        <v>Deepak Kumar Dixit, हरदोई</v>
      </c>
    </row>
    <row r="1435" spans="1:6" ht="14.25" x14ac:dyDescent="0.2">
      <c r="A1435" s="6" t="s">
        <v>2075</v>
      </c>
      <c r="B1435" s="6" t="s">
        <v>16</v>
      </c>
      <c r="C1435" s="6" t="s">
        <v>2076</v>
      </c>
      <c r="D1435" s="6" t="s">
        <v>2077</v>
      </c>
      <c r="E1435" s="6" t="s">
        <v>734</v>
      </c>
      <c r="F1435" s="4" t="str">
        <f>HYPERLINK("https://drive.google.com/file/d/1xAO7xya7Oce2yV9w4AjzEB1QZaq8n0MC/view?usp=drivesdk","Nisha bajpai, हरदोई")</f>
        <v>Nisha bajpai, हरदोई</v>
      </c>
    </row>
    <row r="1436" spans="1:6" ht="14.25" x14ac:dyDescent="0.2">
      <c r="A1436" s="6" t="s">
        <v>2325</v>
      </c>
      <c r="B1436" s="6" t="s">
        <v>281</v>
      </c>
      <c r="C1436" s="6" t="s">
        <v>2326</v>
      </c>
      <c r="D1436" s="6" t="s">
        <v>2327</v>
      </c>
      <c r="E1436" s="6" t="s">
        <v>734</v>
      </c>
      <c r="F1436" s="4" t="str">
        <f>HYPERLINK("https://drive.google.com/file/d/113Vxpdb1-k83ztKp_4x0xBIhhKhOtCmm/view?usp=drivesdk","Ramvati, हरदोई")</f>
        <v>Ramvati, हरदोई</v>
      </c>
    </row>
    <row r="1437" spans="1:6" ht="14.25" x14ac:dyDescent="0.2">
      <c r="A1437" s="6" t="s">
        <v>2328</v>
      </c>
      <c r="B1437" s="6" t="s">
        <v>16</v>
      </c>
      <c r="C1437" s="6" t="s">
        <v>2326</v>
      </c>
      <c r="D1437" s="6" t="s">
        <v>2327</v>
      </c>
      <c r="E1437" s="6" t="s">
        <v>734</v>
      </c>
      <c r="F1437" s="4" t="str">
        <f>HYPERLINK("https://drive.google.com/file/d/1Ym7o5PbsiyvIKFjExq4S8KfhPmxIS_-w/view?usp=drivesdk","Rakhi singh, हरदोई")</f>
        <v>Rakhi singh, हरदोई</v>
      </c>
    </row>
    <row r="1438" spans="1:6" ht="14.25" x14ac:dyDescent="0.2">
      <c r="A1438" s="6" t="s">
        <v>2329</v>
      </c>
      <c r="B1438" s="6" t="s">
        <v>281</v>
      </c>
      <c r="C1438" s="6" t="s">
        <v>2326</v>
      </c>
      <c r="D1438" s="6" t="s">
        <v>2327</v>
      </c>
      <c r="E1438" s="6" t="s">
        <v>734</v>
      </c>
      <c r="F1438" s="4" t="str">
        <f>HYPERLINK("https://drive.google.com/file/d/1Ivei88na-xPPV6dG6J3Bfx-HXLvH8Voh/view?usp=drivesdk","Rambeti, हरदोई")</f>
        <v>Rambeti, हरदोई</v>
      </c>
    </row>
    <row r="1439" spans="1:6" ht="14.25" x14ac:dyDescent="0.2">
      <c r="A1439" s="6" t="s">
        <v>2330</v>
      </c>
      <c r="B1439" s="6" t="s">
        <v>281</v>
      </c>
      <c r="C1439" s="6" t="s">
        <v>2326</v>
      </c>
      <c r="D1439" s="6" t="s">
        <v>2327</v>
      </c>
      <c r="E1439" s="6" t="s">
        <v>734</v>
      </c>
      <c r="F1439" s="4" t="str">
        <f>HYPERLINK("https://drive.google.com/file/d/1U513JQA1gBFUsYkkIZKzDeWZSwlTi3gu/view?usp=drivesdk","Ramlali, हरदोई")</f>
        <v>Ramlali, हरदोई</v>
      </c>
    </row>
    <row r="1440" spans="1:6" ht="14.25" x14ac:dyDescent="0.2">
      <c r="A1440" s="6" t="s">
        <v>2331</v>
      </c>
      <c r="B1440" s="6" t="s">
        <v>281</v>
      </c>
      <c r="C1440" s="6" t="s">
        <v>2326</v>
      </c>
      <c r="D1440" s="6" t="s">
        <v>2327</v>
      </c>
      <c r="E1440" s="6" t="s">
        <v>734</v>
      </c>
      <c r="F1440" s="4" t="str">
        <f>HYPERLINK("https://drive.google.com/file/d/1QKQbcidS0yOz9pW0fSQVeeqvV0VddHfd/view?usp=drivesdk","Rajbahadur, हरदोई")</f>
        <v>Rajbahadur, हरदोई</v>
      </c>
    </row>
    <row r="1441" spans="1:6" ht="14.25" x14ac:dyDescent="0.2">
      <c r="A1441" s="6" t="s">
        <v>2332</v>
      </c>
      <c r="B1441" s="6" t="s">
        <v>16</v>
      </c>
      <c r="C1441" s="6" t="s">
        <v>2326</v>
      </c>
      <c r="D1441" s="6" t="s">
        <v>2327</v>
      </c>
      <c r="E1441" s="6" t="s">
        <v>734</v>
      </c>
      <c r="F1441" s="4" t="str">
        <f>HYPERLINK("https://drive.google.com/file/d/1l9uaDYKMsQuLPNV0SAydAZwcaFO5kTxr/view?usp=drivesdk","Shweta Singh, हरदोई")</f>
        <v>Shweta Singh, हरदोई</v>
      </c>
    </row>
    <row r="1442" spans="1:6" ht="14.25" x14ac:dyDescent="0.2">
      <c r="A1442" s="6" t="s">
        <v>2862</v>
      </c>
      <c r="B1442" s="6" t="s">
        <v>16</v>
      </c>
      <c r="C1442" s="6" t="s">
        <v>2863</v>
      </c>
      <c r="D1442" s="6" t="s">
        <v>2864</v>
      </c>
      <c r="E1442" s="6" t="s">
        <v>734</v>
      </c>
      <c r="F1442" s="4" t="str">
        <f>HYPERLINK("https://drive.google.com/file/d/12Yz-1UpBGezirngLXqxuNQ75nd6FNGiQ/view?usp=drivesdk","श्वेता सिंह, हरदोई")</f>
        <v>श्वेता सिंह, हरदोई</v>
      </c>
    </row>
    <row r="1443" spans="1:6" ht="14.25" x14ac:dyDescent="0.2">
      <c r="A1443" s="6" t="s">
        <v>2865</v>
      </c>
      <c r="B1443" s="6" t="s">
        <v>281</v>
      </c>
      <c r="C1443" s="6" t="s">
        <v>2863</v>
      </c>
      <c r="D1443" s="6" t="s">
        <v>2864</v>
      </c>
      <c r="E1443" s="6" t="s">
        <v>734</v>
      </c>
      <c r="F1443" s="4" t="str">
        <f>HYPERLINK("https://drive.google.com/file/d/1ioxJjmosMmCgLj7hGvtlXy3qvsmEja71/view?usp=drivesdk","राजबहादुर, हरदोई")</f>
        <v>राजबहादुर, हरदोई</v>
      </c>
    </row>
    <row r="1444" spans="1:6" ht="14.25" x14ac:dyDescent="0.2">
      <c r="A1444" s="6" t="s">
        <v>2866</v>
      </c>
      <c r="B1444" s="6" t="s">
        <v>281</v>
      </c>
      <c r="C1444" s="6" t="s">
        <v>2863</v>
      </c>
      <c r="D1444" s="6" t="s">
        <v>2864</v>
      </c>
      <c r="E1444" s="6" t="s">
        <v>734</v>
      </c>
      <c r="F1444" s="4" t="str">
        <f>HYPERLINK("https://drive.google.com/file/d/1OxlZrzlO9RH-DLgEwafIZAvTn186IHJ9/view?usp=drivesdk","रामलली, हरदोई")</f>
        <v>रामलली, हरदोई</v>
      </c>
    </row>
    <row r="1445" spans="1:6" ht="14.25" x14ac:dyDescent="0.2">
      <c r="A1445" s="6" t="s">
        <v>2867</v>
      </c>
      <c r="B1445" s="6" t="s">
        <v>281</v>
      </c>
      <c r="C1445" s="6" t="s">
        <v>2868</v>
      </c>
      <c r="D1445" s="6" t="s">
        <v>2869</v>
      </c>
      <c r="E1445" s="6" t="s">
        <v>734</v>
      </c>
      <c r="F1445" s="4" t="str">
        <f>HYPERLINK("https://drive.google.com/file/d/1v9NxK5JpZ9g7IeJPSEd4Nk4xEl2XAX2V/view?usp=drivesdk","रामबेटी, हरदोई")</f>
        <v>रामबेटी, हरदोई</v>
      </c>
    </row>
    <row r="1446" spans="1:6" ht="14.25" x14ac:dyDescent="0.2">
      <c r="A1446" s="6" t="s">
        <v>2870</v>
      </c>
      <c r="B1446" s="6" t="s">
        <v>16</v>
      </c>
      <c r="C1446" s="6" t="s">
        <v>2863</v>
      </c>
      <c r="D1446" s="6" t="s">
        <v>2869</v>
      </c>
      <c r="E1446" s="6" t="s">
        <v>734</v>
      </c>
      <c r="F1446" s="4" t="str">
        <f>HYPERLINK("https://drive.google.com/file/d/1lS1cF6AmXda44vIQIWVnQGhQgmvD-mkp/view?usp=drivesdk","राखी सिंह, हरदोई")</f>
        <v>राखी सिंह, हरदोई</v>
      </c>
    </row>
    <row r="1447" spans="1:6" ht="14.25" x14ac:dyDescent="0.2">
      <c r="A1447" s="6" t="s">
        <v>2871</v>
      </c>
      <c r="B1447" s="6" t="s">
        <v>281</v>
      </c>
      <c r="C1447" s="6" t="s">
        <v>2863</v>
      </c>
      <c r="D1447" s="6" t="s">
        <v>2864</v>
      </c>
      <c r="E1447" s="6" t="s">
        <v>734</v>
      </c>
      <c r="F1447" s="4" t="str">
        <f>HYPERLINK("https://drive.google.com/file/d/1sogqWN6yDgWD-5Zz68QxhKYfWDA1Zv59/view?usp=drivesdk","रामवती, हरदोई")</f>
        <v>रामवती, हरदोई</v>
      </c>
    </row>
    <row r="1448" spans="1:6" ht="14.25" x14ac:dyDescent="0.2">
      <c r="A1448" s="6" t="s">
        <v>70</v>
      </c>
      <c r="B1448" s="6" t="s">
        <v>16</v>
      </c>
      <c r="C1448" s="6" t="s">
        <v>71</v>
      </c>
      <c r="D1448" s="6" t="s">
        <v>72</v>
      </c>
      <c r="E1448" s="6" t="s">
        <v>73</v>
      </c>
      <c r="F1448" s="4" t="str">
        <f>HYPERLINK("https://drive.google.com/file/d/1W91MT4YQxPx485coAfbfMRRh4b8Jg6Ta/view?usp=drivesdk","Krishna Singh, हापुड़")</f>
        <v>Krishna Singh, हापुड़</v>
      </c>
    </row>
    <row r="1449" spans="1:6" ht="14.25" x14ac:dyDescent="0.2">
      <c r="A1449" s="6" t="s">
        <v>900</v>
      </c>
      <c r="B1449" s="6" t="s">
        <v>16</v>
      </c>
      <c r="C1449" s="6" t="s">
        <v>901</v>
      </c>
      <c r="D1449" s="6" t="s">
        <v>902</v>
      </c>
      <c r="E1449" s="6" t="s">
        <v>73</v>
      </c>
      <c r="F1449" s="4" t="str">
        <f>HYPERLINK("https://drive.google.com/file/d/1HJqwHGrzYXjiM40CC0lAPPoTkuRe92O4/view?usp=drivesdk","अरुणा कुमारी राजपूत, हापुड़")</f>
        <v>अरुणा कुमारी राजपूत, हापुड़</v>
      </c>
    </row>
    <row r="1450" spans="1:6" ht="14.25" x14ac:dyDescent="0.2">
      <c r="A1450" s="6" t="s">
        <v>1211</v>
      </c>
      <c r="B1450" s="6" t="s">
        <v>16</v>
      </c>
      <c r="C1450" s="6" t="s">
        <v>1212</v>
      </c>
      <c r="D1450" s="6" t="s">
        <v>1213</v>
      </c>
      <c r="E1450" s="6" t="s">
        <v>73</v>
      </c>
      <c r="F1450" s="4" t="str">
        <f>HYPERLINK("https://drive.google.com/file/d/1kA_7mvAA9rOXVto4h8h3MqrBmEurDKvF/view?usp=drivesdk","Deepika Garg, हापुड़")</f>
        <v>Deepika Garg, हापुड़</v>
      </c>
    </row>
    <row r="1451" spans="1:6" ht="14.25" x14ac:dyDescent="0.2">
      <c r="A1451" s="6" t="s">
        <v>1214</v>
      </c>
      <c r="B1451" s="6" t="s">
        <v>16</v>
      </c>
      <c r="C1451" s="6" t="s">
        <v>1215</v>
      </c>
      <c r="D1451" s="6" t="s">
        <v>1216</v>
      </c>
      <c r="E1451" s="6" t="s">
        <v>73</v>
      </c>
      <c r="F1451" s="4" t="str">
        <f>HYPERLINK("https://drive.google.com/file/d/1_lFRb_csHf3hgN7CZQ1qSiFHyXI37agC/view?usp=drivesdk","Deepika, हापुड़")</f>
        <v>Deepika, हापुड़</v>
      </c>
    </row>
    <row r="1452" spans="1:6" ht="14.25" x14ac:dyDescent="0.2">
      <c r="A1452" s="6" t="s">
        <v>1299</v>
      </c>
      <c r="B1452" s="6" t="s">
        <v>16</v>
      </c>
      <c r="C1452" s="6" t="s">
        <v>1300</v>
      </c>
      <c r="D1452" s="6" t="s">
        <v>1301</v>
      </c>
      <c r="E1452" s="6" t="s">
        <v>73</v>
      </c>
      <c r="F1452" s="4" t="str">
        <f>HYPERLINK("https://drive.google.com/file/d/1jOvExKw7SxznXWxou_PRjx2nMWn-CYs5/view?usp=drivesdk","Latika Kakkar, हापुड़")</f>
        <v>Latika Kakkar, हापुड़</v>
      </c>
    </row>
    <row r="1453" spans="1:6" ht="14.25" x14ac:dyDescent="0.2">
      <c r="A1453" s="6" t="s">
        <v>1302</v>
      </c>
      <c r="B1453" s="6" t="s">
        <v>16</v>
      </c>
      <c r="C1453" s="6" t="s">
        <v>1303</v>
      </c>
      <c r="D1453" s="6" t="s">
        <v>1304</v>
      </c>
      <c r="E1453" s="6" t="s">
        <v>73</v>
      </c>
      <c r="F1453" s="4" t="str">
        <f>HYPERLINK("https://drive.google.com/file/d/1TNOfFATld4aeqOOvTJ-TsIqUoGh2XYlc/view?usp=drivesdk","Mrs. ANJANA, हापुड़")</f>
        <v>Mrs. ANJANA, हापुड़</v>
      </c>
    </row>
    <row r="1454" spans="1:6" ht="14.25" x14ac:dyDescent="0.2">
      <c r="A1454" s="6" t="s">
        <v>1305</v>
      </c>
      <c r="B1454" s="6" t="s">
        <v>16</v>
      </c>
      <c r="C1454" s="6" t="s">
        <v>1306</v>
      </c>
      <c r="D1454" s="6" t="s">
        <v>72</v>
      </c>
      <c r="E1454" s="6" t="s">
        <v>73</v>
      </c>
      <c r="F1454" s="4" t="str">
        <f>HYPERLINK("https://drive.google.com/file/d/1pdbIz_9E7ACL1zX0j5tnQJTuw3jVvKJ9/view?usp=drivesdk","Meera, हापुड़")</f>
        <v>Meera, हापुड़</v>
      </c>
    </row>
    <row r="1455" spans="1:6" ht="14.25" x14ac:dyDescent="0.2">
      <c r="A1455" s="6" t="s">
        <v>1307</v>
      </c>
      <c r="B1455" s="6" t="s">
        <v>16</v>
      </c>
      <c r="C1455" s="6" t="s">
        <v>1308</v>
      </c>
      <c r="D1455" s="6" t="s">
        <v>1309</v>
      </c>
      <c r="E1455" s="6" t="s">
        <v>73</v>
      </c>
      <c r="F1455" s="4" t="str">
        <f>HYPERLINK("https://drive.google.com/file/d/18jBZLVdHeZitZSBAW8vDEaBfe-78DaCI/view?usp=drivesdk","Asha, हापुड़")</f>
        <v>Asha, हापुड़</v>
      </c>
    </row>
    <row r="1456" spans="1:6" ht="14.25" x14ac:dyDescent="0.2">
      <c r="A1456" s="6" t="s">
        <v>1310</v>
      </c>
      <c r="B1456" s="6" t="s">
        <v>16</v>
      </c>
      <c r="C1456" s="6" t="s">
        <v>1311</v>
      </c>
      <c r="D1456" s="6" t="s">
        <v>1309</v>
      </c>
      <c r="E1456" s="6" t="s">
        <v>73</v>
      </c>
      <c r="F1456" s="4" t="str">
        <f>HYPERLINK("https://drive.google.com/file/d/11qmyE1bdEIitIeYZZzXaGDAf5MhWhoiM/view?usp=drivesdk","आशा, हापुड़")</f>
        <v>आशा, हापुड़</v>
      </c>
    </row>
    <row r="1457" spans="1:6" ht="14.25" x14ac:dyDescent="0.2">
      <c r="A1457" s="6" t="s">
        <v>1312</v>
      </c>
      <c r="B1457" s="6" t="s">
        <v>16</v>
      </c>
      <c r="C1457" s="6" t="s">
        <v>1313</v>
      </c>
      <c r="D1457" s="6" t="s">
        <v>73</v>
      </c>
      <c r="E1457" s="6" t="s">
        <v>73</v>
      </c>
      <c r="F1457" s="4" t="str">
        <f>HYPERLINK("https://drive.google.com/file/d/191fZUSDVNkUuTbAG3yo1T1Adu-4Xyw4i/view?usp=drivesdk","Pritabha, हापुड़")</f>
        <v>Pritabha, हापुड़</v>
      </c>
    </row>
    <row r="1458" spans="1:6" ht="14.25" x14ac:dyDescent="0.2">
      <c r="A1458" s="6" t="s">
        <v>1314</v>
      </c>
      <c r="B1458" s="6" t="s">
        <v>16</v>
      </c>
      <c r="C1458" s="6" t="s">
        <v>1315</v>
      </c>
      <c r="D1458" s="6" t="s">
        <v>1309</v>
      </c>
      <c r="E1458" s="6" t="s">
        <v>73</v>
      </c>
      <c r="F1458" s="4" t="str">
        <f>HYPERLINK("https://drive.google.com/file/d/1jHG4JwWj5iQjvH0agWzIVZgDJFL9FpOB/view?usp=drivesdk","प्रतिभा, हापुड़")</f>
        <v>प्रतिभा, हापुड़</v>
      </c>
    </row>
    <row r="1459" spans="1:6" ht="14.25" x14ac:dyDescent="0.2">
      <c r="A1459" s="6" t="s">
        <v>1316</v>
      </c>
      <c r="B1459" s="6" t="s">
        <v>16</v>
      </c>
      <c r="C1459" s="6" t="s">
        <v>1317</v>
      </c>
      <c r="D1459" s="6" t="s">
        <v>73</v>
      </c>
      <c r="E1459" s="6" t="s">
        <v>73</v>
      </c>
      <c r="F1459" s="4" t="str">
        <f>HYPERLINK("https://drive.google.com/file/d/1xfBG5Oll3WJmnHMrbt9YqTr8eyF61SaP/view?usp=drivesdk","डॉ०रेणु देवी, हापुड़")</f>
        <v>डॉ०रेणु देवी, हापुड़</v>
      </c>
    </row>
    <row r="1460" spans="1:6" ht="14.25" x14ac:dyDescent="0.2">
      <c r="A1460" s="6" t="s">
        <v>1361</v>
      </c>
      <c r="B1460" s="6" t="s">
        <v>16</v>
      </c>
      <c r="C1460" s="6" t="s">
        <v>1362</v>
      </c>
      <c r="D1460" s="6" t="s">
        <v>1301</v>
      </c>
      <c r="E1460" s="6" t="s">
        <v>73</v>
      </c>
      <c r="F1460" s="4" t="str">
        <f>HYPERLINK("https://drive.google.com/file/d/19KD8Ys20i8Q9NCAmYUDh1YIzvluTyOE-/view?usp=drivesdk","गार्गी, हापुड़")</f>
        <v>गार्गी, हापुड़</v>
      </c>
    </row>
    <row r="1461" spans="1:6" ht="14.25" x14ac:dyDescent="0.2">
      <c r="A1461" s="6" t="s">
        <v>1363</v>
      </c>
      <c r="B1461" s="6" t="s">
        <v>16</v>
      </c>
      <c r="C1461" s="6" t="s">
        <v>1364</v>
      </c>
      <c r="D1461" s="6" t="s">
        <v>1365</v>
      </c>
      <c r="E1461" s="6" t="s">
        <v>73</v>
      </c>
      <c r="F1461" s="4" t="str">
        <f>HYPERLINK("https://drive.google.com/file/d/1nuA0LX3Nt8-sJFIT768mRR9gY5J7zvsF/view?usp=drivesdk","Kiran Singh, हापुड़")</f>
        <v>Kiran Singh, हापुड़</v>
      </c>
    </row>
    <row r="1462" spans="1:6" ht="14.25" x14ac:dyDescent="0.2">
      <c r="A1462" s="6" t="s">
        <v>1366</v>
      </c>
      <c r="B1462" s="6" t="s">
        <v>16</v>
      </c>
      <c r="C1462" s="6" t="s">
        <v>1367</v>
      </c>
      <c r="D1462" s="6" t="s">
        <v>1365</v>
      </c>
      <c r="E1462" s="6" t="s">
        <v>73</v>
      </c>
      <c r="F1462" s="4" t="str">
        <f>HYPERLINK("https://drive.google.com/file/d/1RAw0xLXcBAqzc8LkKWU2BiEW8Pfftvkf/view?usp=drivesdk","ADESH KUMARI, हापुड़")</f>
        <v>ADESH KUMARI, हापुड़</v>
      </c>
    </row>
    <row r="1463" spans="1:6" ht="14.25" x14ac:dyDescent="0.2">
      <c r="A1463" s="6" t="s">
        <v>1368</v>
      </c>
      <c r="B1463" s="6" t="s">
        <v>16</v>
      </c>
      <c r="C1463" s="6" t="s">
        <v>1364</v>
      </c>
      <c r="D1463" s="6" t="s">
        <v>1365</v>
      </c>
      <c r="E1463" s="6" t="s">
        <v>73</v>
      </c>
      <c r="F1463" s="4" t="str">
        <f>HYPERLINK("https://drive.google.com/file/d/18B8HnUYc1u1SWBi6ZkeWOOEAE3bIfKSQ/view?usp=drivesdk","Shweta Tripathi, हापुड़")</f>
        <v>Shweta Tripathi, हापुड़</v>
      </c>
    </row>
    <row r="1464" spans="1:6" ht="14.25" x14ac:dyDescent="0.2">
      <c r="A1464" s="6" t="s">
        <v>1369</v>
      </c>
      <c r="B1464" s="6" t="s">
        <v>16</v>
      </c>
      <c r="C1464" s="6" t="s">
        <v>1370</v>
      </c>
      <c r="D1464" s="6" t="s">
        <v>1365</v>
      </c>
      <c r="E1464" s="6" t="s">
        <v>73</v>
      </c>
      <c r="F1464" s="4" t="str">
        <f>HYPERLINK("https://drive.google.com/file/d/10o5UpeBsmwHtjfNtLI4ihF7Zcs15V949/view?usp=drivesdk","Shikha Thakur, हापुड़")</f>
        <v>Shikha Thakur, हापुड़</v>
      </c>
    </row>
    <row r="1465" spans="1:6" ht="14.25" x14ac:dyDescent="0.2">
      <c r="A1465" s="6" t="s">
        <v>1299</v>
      </c>
      <c r="B1465" s="6" t="s">
        <v>16</v>
      </c>
      <c r="C1465" s="6" t="s">
        <v>1664</v>
      </c>
      <c r="D1465" s="6" t="s">
        <v>1301</v>
      </c>
      <c r="E1465" s="6" t="s">
        <v>73</v>
      </c>
      <c r="F1465" s="4" t="str">
        <f>HYPERLINK("https://drive.google.com/file/d/1rCxAm4YhnjzZkVfbnwU_WqHhZD3xPH4g/view?usp=drivesdk","Latika Kakkar, हापुड़")</f>
        <v>Latika Kakkar, हापुड़</v>
      </c>
    </row>
    <row r="1466" spans="1:6" ht="14.25" x14ac:dyDescent="0.2">
      <c r="A1466" s="6" t="s">
        <v>1938</v>
      </c>
      <c r="B1466" s="6" t="s">
        <v>16</v>
      </c>
      <c r="C1466" s="6" t="s">
        <v>1939</v>
      </c>
      <c r="D1466" s="6" t="s">
        <v>1301</v>
      </c>
      <c r="E1466" s="6" t="s">
        <v>73</v>
      </c>
      <c r="F1466" s="4" t="str">
        <f>HYPERLINK("https://drive.google.com/file/d/1KZG0MlVoXfHKm_GU7EYyuB-w9osk9lSU/view?usp=drivesdk","नीलम चानना, हापुड़")</f>
        <v>नीलम चानना, हापुड़</v>
      </c>
    </row>
    <row r="1467" spans="1:6" ht="14.25" x14ac:dyDescent="0.2">
      <c r="A1467" s="6" t="s">
        <v>1943</v>
      </c>
      <c r="B1467" s="6" t="s">
        <v>16</v>
      </c>
      <c r="C1467" s="6" t="s">
        <v>1944</v>
      </c>
      <c r="D1467" s="6" t="s">
        <v>72</v>
      </c>
      <c r="E1467" s="6" t="s">
        <v>73</v>
      </c>
      <c r="F1467" s="4" t="str">
        <f>HYPERLINK("https://drive.google.com/file/d/1yGOUrPlLj0eDsD1vgXPdgwicIlz_15jn/view?usp=drivesdk","Neelam Gupta, हापुड़")</f>
        <v>Neelam Gupta, हापुड़</v>
      </c>
    </row>
    <row r="1468" spans="1:6" ht="14.25" x14ac:dyDescent="0.2">
      <c r="A1468" s="6" t="s">
        <v>1945</v>
      </c>
      <c r="B1468" s="6" t="s">
        <v>16</v>
      </c>
      <c r="C1468" s="6" t="s">
        <v>1946</v>
      </c>
      <c r="D1468" s="6" t="s">
        <v>72</v>
      </c>
      <c r="E1468" s="6" t="s">
        <v>73</v>
      </c>
      <c r="F1468" s="4" t="str">
        <f>HYPERLINK("https://drive.google.com/file/d/1VPzUoOyABYcD8LMMRBo0IeLmhRQxSfJV/view?usp=drivesdk","Amita Agarwal, हापुड़")</f>
        <v>Amita Agarwal, हापुड़</v>
      </c>
    </row>
    <row r="1469" spans="1:6" ht="14.25" x14ac:dyDescent="0.2">
      <c r="A1469" s="6" t="s">
        <v>1947</v>
      </c>
      <c r="B1469" s="6" t="s">
        <v>16</v>
      </c>
      <c r="C1469" s="6" t="s">
        <v>1948</v>
      </c>
      <c r="D1469" s="6" t="s">
        <v>72</v>
      </c>
      <c r="E1469" s="6" t="s">
        <v>73</v>
      </c>
      <c r="F1469" s="4" t="str">
        <f>HYPERLINK("https://drive.google.com/file/d/15BfZzPRdvRX1-sCZOU0nyOWXlXOb6vjb/view?usp=drivesdk","Mamta Tyagi, हापुड़")</f>
        <v>Mamta Tyagi, हापुड़</v>
      </c>
    </row>
    <row r="1470" spans="1:6" ht="14.25" x14ac:dyDescent="0.2">
      <c r="A1470" s="6" t="s">
        <v>2211</v>
      </c>
      <c r="B1470" s="6" t="s">
        <v>16</v>
      </c>
      <c r="C1470" s="6" t="s">
        <v>2212</v>
      </c>
      <c r="D1470" s="6" t="s">
        <v>73</v>
      </c>
      <c r="E1470" s="6" t="s">
        <v>73</v>
      </c>
      <c r="F1470" s="4" t="str">
        <f>HYPERLINK("https://drive.google.com/file/d/1HNnkYrWrC60cnRXJf94WNEFXMFRN9oQJ/view?usp=drivesdk","प्रीति रानी, हापुड़")</f>
        <v>प्रीति रानी, हापुड़</v>
      </c>
    </row>
    <row r="1471" spans="1:6" ht="14.25" x14ac:dyDescent="0.2">
      <c r="A1471" s="6" t="s">
        <v>2448</v>
      </c>
      <c r="B1471" s="6" t="s">
        <v>16</v>
      </c>
      <c r="C1471" s="6" t="s">
        <v>2449</v>
      </c>
      <c r="D1471" s="6" t="s">
        <v>1301</v>
      </c>
      <c r="E1471" s="6" t="s">
        <v>73</v>
      </c>
      <c r="F1471" s="4" t="str">
        <f>HYPERLINK("https://drive.google.com/file/d/10YTkJOZVQ2npcwV1tYNWT_w6xNHUqk9M/view?usp=drivesdk","ऋतु श्रीवास्तव, हापुड़")</f>
        <v>ऋतु श्रीवास्तव, हापुड़</v>
      </c>
    </row>
    <row r="1472" spans="1:6" ht="14.25" x14ac:dyDescent="0.2">
      <c r="A1472" s="6" t="s">
        <v>2782</v>
      </c>
      <c r="B1472" s="6" t="s">
        <v>16</v>
      </c>
      <c r="C1472" s="6" t="s">
        <v>2783</v>
      </c>
      <c r="D1472" s="6" t="s">
        <v>72</v>
      </c>
      <c r="E1472" s="6" t="s">
        <v>73</v>
      </c>
      <c r="F1472" s="4" t="str">
        <f>HYPERLINK("https://drive.google.com/file/d/1YKkjTF1e0xPje4LuwIjDMGfR2-vmSHWh/view?usp=drivesdk","Seema Malik, हापुड़")</f>
        <v>Seema Malik, हापुड़</v>
      </c>
    </row>
    <row r="1473" spans="1:6" ht="14.25" x14ac:dyDescent="0.2">
      <c r="A1473" s="6" t="s">
        <v>2819</v>
      </c>
      <c r="B1473" s="6" t="s">
        <v>7</v>
      </c>
      <c r="C1473" s="6" t="s">
        <v>2820</v>
      </c>
      <c r="D1473" s="6" t="s">
        <v>73</v>
      </c>
      <c r="E1473" s="6" t="s">
        <v>73</v>
      </c>
      <c r="F1473" s="4" t="str">
        <f>HYPERLINK("https://drive.google.com/file/d/1Yl5qVNKoFltOWbmUr7wfm2l1bdl8kWPn/view?usp=drivesdk","अभिनव सैनी, हापुड़")</f>
        <v>अभिनव सैनी, हापुड़</v>
      </c>
    </row>
    <row r="1474" spans="1:6" ht="14.25" x14ac:dyDescent="0.2">
      <c r="A1474" s="6" t="s">
        <v>2821</v>
      </c>
      <c r="B1474" s="6" t="s">
        <v>16</v>
      </c>
      <c r="C1474" s="6" t="s">
        <v>2822</v>
      </c>
      <c r="D1474" s="6" t="s">
        <v>73</v>
      </c>
      <c r="E1474" s="6" t="s">
        <v>73</v>
      </c>
      <c r="F1474" s="4" t="str">
        <f>HYPERLINK("https://drive.google.com/file/d/1LwYGZwoHB17mz0Cmirud9f9P21GFD9LC/view?usp=drivesdk","शीतल सैनी, हापुड़")</f>
        <v>शीतल सैनी, हापुड़</v>
      </c>
    </row>
    <row r="1475" spans="1:6" ht="14.25" x14ac:dyDescent="0.2">
      <c r="A1475" s="6" t="s">
        <v>2958</v>
      </c>
      <c r="B1475" s="6" t="s">
        <v>16</v>
      </c>
      <c r="C1475" s="6" t="s">
        <v>2959</v>
      </c>
      <c r="D1475" s="6" t="s">
        <v>1216</v>
      </c>
      <c r="E1475" s="6" t="s">
        <v>73</v>
      </c>
      <c r="F1475" s="4" t="str">
        <f>HYPERLINK("https://drive.google.com/file/d/1LFIHKfucD2bQTCuew5ICVDuh92xqWJ4a/view?usp=drivesdk","Sunil Kumar, हापुड़")</f>
        <v>Sunil Kumar, हापुड़</v>
      </c>
    </row>
    <row r="1476" spans="1:6" ht="14.25" x14ac:dyDescent="0.2">
      <c r="A1476" s="6" t="s">
        <v>1844</v>
      </c>
      <c r="B1476" s="6" t="s">
        <v>16</v>
      </c>
      <c r="C1476" s="6" t="s">
        <v>2960</v>
      </c>
      <c r="D1476" s="6" t="s">
        <v>2961</v>
      </c>
      <c r="E1476" s="6" t="s">
        <v>73</v>
      </c>
      <c r="F1476" s="4" t="str">
        <f>HYPERLINK("https://drive.google.com/file/d/1gjMAp4SVTIvxsqB6U2GvDfK6kS1z_Sbn/view?usp=drivesdk","सुनील कुमार, हापुड़")</f>
        <v>सुनील कुमार, हापुड़</v>
      </c>
    </row>
    <row r="1477" spans="1:6" ht="12.75" x14ac:dyDescent="0.2">
      <c r="A1477" s="2"/>
      <c r="B1477" s="2"/>
      <c r="C1477" s="2"/>
      <c r="D1477" s="2"/>
      <c r="E1477" s="2"/>
      <c r="F1477" s="1"/>
    </row>
    <row r="1478" spans="1:6" ht="12.75" x14ac:dyDescent="0.2">
      <c r="A1478" s="2"/>
      <c r="B1478" s="2"/>
      <c r="C1478" s="2"/>
      <c r="D1478" s="2"/>
      <c r="E1478" s="2"/>
      <c r="F1478" s="1"/>
    </row>
    <row r="1479" spans="1:6" ht="12.75" x14ac:dyDescent="0.2">
      <c r="A1479" s="2"/>
      <c r="B1479" s="2"/>
      <c r="C1479" s="2"/>
      <c r="D1479" s="2"/>
      <c r="E1479" s="2"/>
      <c r="F1479" s="1"/>
    </row>
    <row r="1480" spans="1:6" ht="12.75" x14ac:dyDescent="0.2">
      <c r="A1480" s="2"/>
      <c r="B1480" s="2"/>
      <c r="C1480" s="2"/>
      <c r="D1480" s="2"/>
      <c r="E1480" s="2"/>
      <c r="F1480" s="1"/>
    </row>
    <row r="1481" spans="1:6" ht="12.75" x14ac:dyDescent="0.2">
      <c r="A1481" s="2"/>
      <c r="B1481" s="2"/>
      <c r="C1481" s="2"/>
      <c r="D1481" s="2"/>
      <c r="E1481" s="2"/>
      <c r="F1481" s="1"/>
    </row>
    <row r="1482" spans="1:6" ht="12.75" x14ac:dyDescent="0.2">
      <c r="A1482" s="2"/>
      <c r="B1482" s="2"/>
      <c r="C1482" s="2"/>
      <c r="D1482" s="2"/>
      <c r="E1482" s="2"/>
      <c r="F1482" s="1"/>
    </row>
    <row r="1483" spans="1:6" ht="12.75" x14ac:dyDescent="0.2">
      <c r="A1483" s="2"/>
      <c r="B1483" s="2"/>
      <c r="C1483" s="2"/>
      <c r="D1483" s="2"/>
      <c r="E1483" s="2"/>
      <c r="F1483" s="1"/>
    </row>
    <row r="1484" spans="1:6" ht="12.75" x14ac:dyDescent="0.2">
      <c r="A1484" s="2"/>
      <c r="B1484" s="2"/>
      <c r="C1484" s="2"/>
      <c r="D1484" s="2"/>
      <c r="E1484" s="2"/>
      <c r="F1484" s="1"/>
    </row>
    <row r="1485" spans="1:6" ht="12.75" x14ac:dyDescent="0.2">
      <c r="A1485" s="2"/>
      <c r="B1485" s="2"/>
      <c r="C1485" s="2"/>
      <c r="D1485" s="2"/>
      <c r="E1485" s="2"/>
      <c r="F1485" s="1"/>
    </row>
    <row r="1486" spans="1:6" ht="12.75" x14ac:dyDescent="0.2">
      <c r="A1486" s="2"/>
      <c r="B1486" s="2"/>
      <c r="C1486" s="2"/>
      <c r="D1486" s="2"/>
      <c r="E1486" s="2"/>
      <c r="F1486" s="1"/>
    </row>
    <row r="1487" spans="1:6" ht="12.75" x14ac:dyDescent="0.2">
      <c r="A1487" s="2"/>
      <c r="B1487" s="2"/>
      <c r="C1487" s="2"/>
      <c r="D1487" s="2"/>
      <c r="E1487" s="2"/>
      <c r="F1487" s="1"/>
    </row>
    <row r="1488" spans="1:6" ht="12.75" x14ac:dyDescent="0.2">
      <c r="A1488" s="2"/>
      <c r="B1488" s="2"/>
      <c r="C1488" s="2"/>
      <c r="D1488" s="2"/>
      <c r="E1488" s="2"/>
      <c r="F1488" s="1"/>
    </row>
    <row r="1489" spans="1:6" ht="12.75" x14ac:dyDescent="0.2">
      <c r="A1489" s="2"/>
      <c r="B1489" s="2"/>
      <c r="C1489" s="2"/>
      <c r="D1489" s="2"/>
      <c r="E1489" s="2"/>
      <c r="F1489" s="1"/>
    </row>
    <row r="1490" spans="1:6" ht="12.75" x14ac:dyDescent="0.2">
      <c r="A1490" s="2"/>
      <c r="B1490" s="2"/>
      <c r="C1490" s="2"/>
      <c r="D1490" s="2"/>
      <c r="E1490" s="2"/>
      <c r="F1490" s="1"/>
    </row>
    <row r="1491" spans="1:6" ht="12.75" x14ac:dyDescent="0.2">
      <c r="A1491" s="2"/>
      <c r="B1491" s="2"/>
      <c r="C1491" s="2"/>
      <c r="D1491" s="2"/>
      <c r="E1491" s="2"/>
      <c r="F1491" s="1"/>
    </row>
    <row r="1492" spans="1:6" ht="12.75" x14ac:dyDescent="0.2">
      <c r="A1492" s="2"/>
      <c r="B1492" s="2"/>
      <c r="C1492" s="2"/>
      <c r="D1492" s="2"/>
      <c r="E1492" s="2"/>
      <c r="F1492" s="1"/>
    </row>
    <row r="1493" spans="1:6" ht="12.75" x14ac:dyDescent="0.2">
      <c r="A1493" s="2"/>
      <c r="B1493" s="2"/>
      <c r="C1493" s="2"/>
      <c r="D1493" s="2"/>
      <c r="E1493" s="2"/>
      <c r="F1493" s="1"/>
    </row>
    <row r="1494" spans="1:6" ht="12.75" x14ac:dyDescent="0.2">
      <c r="A1494" s="2"/>
      <c r="B1494" s="2"/>
      <c r="C1494" s="2"/>
      <c r="D1494" s="2"/>
      <c r="E1494" s="2"/>
      <c r="F1494" s="1"/>
    </row>
    <row r="1495" spans="1:6" ht="12.75" x14ac:dyDescent="0.2">
      <c r="A1495" s="2"/>
      <c r="B1495" s="2"/>
      <c r="C1495" s="2"/>
      <c r="D1495" s="2"/>
      <c r="E1495" s="2"/>
      <c r="F1495" s="1"/>
    </row>
    <row r="1496" spans="1:6" ht="12.75" x14ac:dyDescent="0.2">
      <c r="A1496" s="2"/>
      <c r="B1496" s="2"/>
      <c r="C1496" s="2"/>
      <c r="D1496" s="2"/>
      <c r="E1496" s="2"/>
      <c r="F1496" s="1"/>
    </row>
    <row r="1497" spans="1:6" ht="12.75" x14ac:dyDescent="0.2">
      <c r="A1497" s="2"/>
      <c r="B1497" s="2"/>
      <c r="C1497" s="2"/>
      <c r="D1497" s="2"/>
      <c r="E1497" s="2"/>
      <c r="F1497" s="1"/>
    </row>
    <row r="1498" spans="1:6" ht="12.75" x14ac:dyDescent="0.2">
      <c r="A1498" s="2"/>
      <c r="B1498" s="2"/>
      <c r="C1498" s="2"/>
      <c r="D1498" s="2"/>
      <c r="E1498" s="2"/>
      <c r="F1498" s="1"/>
    </row>
    <row r="1499" spans="1:6" ht="12.75" x14ac:dyDescent="0.2">
      <c r="A1499" s="2"/>
      <c r="B1499" s="2"/>
      <c r="C1499" s="2"/>
      <c r="D1499" s="2"/>
      <c r="E1499" s="2"/>
      <c r="F1499" s="1"/>
    </row>
    <row r="1500" spans="1:6" ht="12.75" x14ac:dyDescent="0.2">
      <c r="A1500" s="2"/>
      <c r="B1500" s="2"/>
      <c r="C1500" s="2"/>
      <c r="D1500" s="2"/>
      <c r="E1500" s="2"/>
      <c r="F1500" s="1"/>
    </row>
    <row r="1501" spans="1:6" ht="12.75" x14ac:dyDescent="0.2"/>
    <row r="1502" spans="1:6" ht="12.75" x14ac:dyDescent="0.2"/>
    <row r="1503" spans="1:6" ht="12.75" x14ac:dyDescent="0.2"/>
    <row r="1504" spans="1:6" ht="12.75" x14ac:dyDescent="0.2"/>
    <row r="1505" ht="12.75" x14ac:dyDescent="0.2"/>
    <row r="1506" ht="12.75" x14ac:dyDescent="0.2"/>
    <row r="1507" ht="12.75" x14ac:dyDescent="0.2"/>
    <row r="1508" ht="12.75" x14ac:dyDescent="0.2"/>
    <row r="1509" ht="12.75" x14ac:dyDescent="0.2"/>
    <row r="1510" ht="12.75" x14ac:dyDescent="0.2"/>
    <row r="1511" ht="12.75" x14ac:dyDescent="0.2"/>
    <row r="1512" ht="12.75" x14ac:dyDescent="0.2"/>
    <row r="1513" ht="12.75" x14ac:dyDescent="0.2"/>
    <row r="1514" ht="12.75" x14ac:dyDescent="0.2"/>
    <row r="1515" ht="12.75" x14ac:dyDescent="0.2"/>
    <row r="1516" ht="12.75" x14ac:dyDescent="0.2"/>
    <row r="1517" ht="12.75" x14ac:dyDescent="0.2"/>
    <row r="1518" ht="12.75" x14ac:dyDescent="0.2"/>
    <row r="1519" ht="12.75" x14ac:dyDescent="0.2"/>
    <row r="1520" ht="12.75" x14ac:dyDescent="0.2"/>
    <row r="1521" ht="12.75" x14ac:dyDescent="0.2"/>
    <row r="1522" ht="12.75" x14ac:dyDescent="0.2"/>
    <row r="1523" ht="12.75" x14ac:dyDescent="0.2"/>
    <row r="1524" ht="12.75" x14ac:dyDescent="0.2"/>
    <row r="1525" ht="12.75" x14ac:dyDescent="0.2"/>
    <row r="1526" ht="12.75" x14ac:dyDescent="0.2"/>
    <row r="1527" ht="12.75" x14ac:dyDescent="0.2"/>
    <row r="1528" ht="12.75" x14ac:dyDescent="0.2"/>
    <row r="1529" ht="12.75" x14ac:dyDescent="0.2"/>
    <row r="1530" ht="12.75" x14ac:dyDescent="0.2"/>
    <row r="1531" ht="12.75" x14ac:dyDescent="0.2"/>
    <row r="1532" ht="12.75" x14ac:dyDescent="0.2"/>
    <row r="1533" ht="12.75" x14ac:dyDescent="0.2"/>
    <row r="1534" ht="12.75" x14ac:dyDescent="0.2"/>
    <row r="1535" ht="12.75" x14ac:dyDescent="0.2"/>
    <row r="1536" ht="12.75" x14ac:dyDescent="0.2"/>
    <row r="1537" ht="12.75" x14ac:dyDescent="0.2"/>
    <row r="1538" ht="12.75" x14ac:dyDescent="0.2"/>
    <row r="1539" ht="12.75" x14ac:dyDescent="0.2"/>
    <row r="1540" ht="12.75" x14ac:dyDescent="0.2"/>
    <row r="1541" ht="12.75" x14ac:dyDescent="0.2"/>
    <row r="1542" ht="12.75" x14ac:dyDescent="0.2"/>
    <row r="1543" ht="12.75" x14ac:dyDescent="0.2"/>
    <row r="1544" ht="12.75" x14ac:dyDescent="0.2"/>
    <row r="1545" ht="12.75" x14ac:dyDescent="0.2"/>
    <row r="1546" ht="12.75" x14ac:dyDescent="0.2"/>
    <row r="1547" ht="12.75" x14ac:dyDescent="0.2"/>
    <row r="1548" ht="12.75" x14ac:dyDescent="0.2"/>
    <row r="1549" ht="12.75" x14ac:dyDescent="0.2"/>
    <row r="1550" ht="12.75" x14ac:dyDescent="0.2"/>
    <row r="1551" ht="12.75" x14ac:dyDescent="0.2"/>
    <row r="1552" ht="12.75" x14ac:dyDescent="0.2"/>
    <row r="1553" ht="12.75" x14ac:dyDescent="0.2"/>
    <row r="1554" ht="12.75" x14ac:dyDescent="0.2"/>
    <row r="1555" ht="12.75" x14ac:dyDescent="0.2"/>
    <row r="1556" ht="12.75" x14ac:dyDescent="0.2"/>
    <row r="1557" ht="12.75" x14ac:dyDescent="0.2"/>
    <row r="1558" ht="12.75" x14ac:dyDescent="0.2"/>
    <row r="1559" ht="12.75" x14ac:dyDescent="0.2"/>
    <row r="1560" ht="12.75" x14ac:dyDescent="0.2"/>
    <row r="1561" ht="12.75" x14ac:dyDescent="0.2"/>
    <row r="1562" ht="12.75" x14ac:dyDescent="0.2"/>
    <row r="1563" ht="12.75" x14ac:dyDescent="0.2"/>
    <row r="1564" ht="12.75" x14ac:dyDescent="0.2"/>
    <row r="1565" ht="12.75" x14ac:dyDescent="0.2"/>
    <row r="1566" ht="12.75" x14ac:dyDescent="0.2"/>
    <row r="1567" ht="12.75" x14ac:dyDescent="0.2"/>
    <row r="1568" ht="12.75" x14ac:dyDescent="0.2"/>
    <row r="1569" spans="1:6" ht="12.75" x14ac:dyDescent="0.2"/>
    <row r="1570" spans="1:6" ht="12.75" x14ac:dyDescent="0.2"/>
    <row r="1571" spans="1:6" ht="12.75" x14ac:dyDescent="0.2"/>
    <row r="1572" spans="1:6" ht="12.75" x14ac:dyDescent="0.2"/>
    <row r="1573" spans="1:6" ht="12.75" x14ac:dyDescent="0.2">
      <c r="A1573" s="2"/>
      <c r="B1573" s="2"/>
      <c r="C1573" s="2"/>
      <c r="D1573" s="2"/>
      <c r="E1573" s="2"/>
      <c r="F1573" s="2"/>
    </row>
    <row r="1574" spans="1:6" ht="12.75" x14ac:dyDescent="0.2">
      <c r="A1574" s="2"/>
      <c r="B1574" s="2"/>
      <c r="C1574" s="2"/>
      <c r="D1574" s="2"/>
      <c r="E1574" s="2"/>
      <c r="F1574" s="2"/>
    </row>
    <row r="1575" spans="1:6" ht="12.75" x14ac:dyDescent="0.2">
      <c r="A1575" s="2"/>
      <c r="B1575" s="2"/>
      <c r="C1575" s="2"/>
      <c r="D1575" s="2"/>
      <c r="E1575" s="2"/>
      <c r="F1575" s="2"/>
    </row>
    <row r="1576" spans="1:6" ht="12.75" x14ac:dyDescent="0.2">
      <c r="A1576" s="2"/>
      <c r="B1576" s="2"/>
      <c r="C1576" s="2"/>
      <c r="D1576" s="2"/>
      <c r="E1576" s="2"/>
      <c r="F1576" s="2"/>
    </row>
    <row r="1577" spans="1:6" ht="12.75" x14ac:dyDescent="0.2">
      <c r="A1577" s="2"/>
      <c r="B1577" s="2"/>
      <c r="C1577" s="2"/>
      <c r="D1577" s="2"/>
      <c r="E1577" s="2"/>
      <c r="F1577" s="2"/>
    </row>
    <row r="1578" spans="1:6" ht="12.75" x14ac:dyDescent="0.2">
      <c r="A1578" s="2"/>
      <c r="B1578" s="2"/>
      <c r="C1578" s="2"/>
      <c r="D1578" s="2"/>
      <c r="E1578" s="2"/>
      <c r="F1578" s="2"/>
    </row>
    <row r="1579" spans="1:6" ht="12.75" x14ac:dyDescent="0.2">
      <c r="A1579" s="2"/>
      <c r="B1579" s="2"/>
      <c r="C1579" s="2"/>
      <c r="D1579" s="2"/>
      <c r="E1579" s="2"/>
      <c r="F1579" s="2"/>
    </row>
    <row r="1580" spans="1:6" ht="12.75" x14ac:dyDescent="0.2">
      <c r="A1580" s="2"/>
      <c r="B1580" s="2"/>
      <c r="C1580" s="2"/>
      <c r="D1580" s="2"/>
      <c r="E1580" s="2"/>
      <c r="F1580" s="2"/>
    </row>
    <row r="1581" spans="1:6" ht="12.75" x14ac:dyDescent="0.2">
      <c r="A1581" s="2"/>
      <c r="B1581" s="2"/>
      <c r="C1581" s="2"/>
      <c r="D1581" s="2"/>
      <c r="E1581" s="2"/>
      <c r="F1581" s="2"/>
    </row>
    <row r="1582" spans="1:6" ht="12.75" x14ac:dyDescent="0.2">
      <c r="A1582" s="2"/>
      <c r="B1582" s="2"/>
      <c r="C1582" s="2"/>
      <c r="D1582" s="2"/>
      <c r="E1582" s="2"/>
      <c r="F1582" s="2"/>
    </row>
    <row r="1583" spans="1:6" ht="12.75" x14ac:dyDescent="0.2">
      <c r="A1583" s="2"/>
      <c r="B1583" s="2"/>
      <c r="C1583" s="2"/>
      <c r="D1583" s="2"/>
      <c r="E1583" s="2"/>
      <c r="F1583" s="2"/>
    </row>
    <row r="1584" spans="1:6" ht="12.75" x14ac:dyDescent="0.2">
      <c r="A1584" s="2"/>
      <c r="B1584" s="2"/>
      <c r="C1584" s="2"/>
      <c r="D1584" s="2"/>
      <c r="E1584" s="2"/>
      <c r="F1584" s="2"/>
    </row>
    <row r="1585" spans="1:6" ht="12.75" x14ac:dyDescent="0.2">
      <c r="A1585" s="2"/>
      <c r="B1585" s="2"/>
      <c r="C1585" s="2"/>
      <c r="D1585" s="2"/>
      <c r="E1585" s="2"/>
      <c r="F1585" s="2"/>
    </row>
    <row r="1586" spans="1:6" ht="12.75" x14ac:dyDescent="0.2">
      <c r="A1586" s="2"/>
      <c r="B1586" s="2"/>
      <c r="C1586" s="2"/>
      <c r="D1586" s="2"/>
      <c r="E1586" s="2"/>
      <c r="F1586" s="2"/>
    </row>
    <row r="1587" spans="1:6" ht="12.75" x14ac:dyDescent="0.2">
      <c r="A1587" s="2"/>
      <c r="B1587" s="2"/>
      <c r="C1587" s="2"/>
      <c r="D1587" s="2"/>
      <c r="E1587" s="2"/>
      <c r="F1587" s="2"/>
    </row>
    <row r="1588" spans="1:6" ht="12.75" x14ac:dyDescent="0.2">
      <c r="A1588" s="2"/>
      <c r="B1588" s="2"/>
      <c r="C1588" s="2"/>
      <c r="D1588" s="2"/>
      <c r="E1588" s="2"/>
      <c r="F1588" s="2"/>
    </row>
    <row r="1589" spans="1:6" ht="12.75" x14ac:dyDescent="0.2">
      <c r="A1589" s="2"/>
      <c r="B1589" s="2"/>
      <c r="C1589" s="2"/>
      <c r="D1589" s="2"/>
      <c r="E1589" s="2"/>
      <c r="F1589" s="2"/>
    </row>
    <row r="1590" spans="1:6" ht="12.75" x14ac:dyDescent="0.2">
      <c r="A1590" s="2"/>
      <c r="B1590" s="2"/>
      <c r="C1590" s="2"/>
      <c r="D1590" s="2"/>
      <c r="E1590" s="2"/>
      <c r="F1590" s="2"/>
    </row>
    <row r="1591" spans="1:6" ht="12.75" x14ac:dyDescent="0.2">
      <c r="A1591" s="2"/>
      <c r="B1591" s="2"/>
      <c r="C1591" s="2"/>
      <c r="D1591" s="2"/>
      <c r="E1591" s="2"/>
      <c r="F1591" s="2"/>
    </row>
    <row r="1592" spans="1:6" ht="12.75" x14ac:dyDescent="0.2">
      <c r="A1592" s="2"/>
      <c r="B1592" s="2"/>
      <c r="C1592" s="2"/>
      <c r="D1592" s="2"/>
      <c r="E1592" s="2"/>
      <c r="F1592" s="2"/>
    </row>
    <row r="1593" spans="1:6" ht="12.75" x14ac:dyDescent="0.2">
      <c r="A1593" s="2"/>
      <c r="B1593" s="2"/>
      <c r="C1593" s="2"/>
      <c r="D1593" s="2"/>
      <c r="E1593" s="2"/>
      <c r="F1593" s="2"/>
    </row>
    <row r="1594" spans="1:6" ht="12.75" x14ac:dyDescent="0.2">
      <c r="A1594" s="2"/>
      <c r="B1594" s="2"/>
      <c r="C1594" s="2"/>
      <c r="D1594" s="2"/>
      <c r="E1594" s="2"/>
      <c r="F1594" s="2"/>
    </row>
    <row r="1595" spans="1:6" ht="12.75" x14ac:dyDescent="0.2">
      <c r="A1595" s="2"/>
      <c r="B1595" s="2"/>
      <c r="C1595" s="2"/>
      <c r="D1595" s="2"/>
      <c r="E1595" s="2"/>
      <c r="F1595" s="2"/>
    </row>
    <row r="1596" spans="1:6" ht="12.75" x14ac:dyDescent="0.2">
      <c r="A1596" s="2"/>
      <c r="B1596" s="2"/>
      <c r="C1596" s="2"/>
      <c r="D1596" s="2"/>
      <c r="E1596" s="2"/>
      <c r="F1596" s="2"/>
    </row>
    <row r="1597" spans="1:6" ht="12.75" x14ac:dyDescent="0.2">
      <c r="A1597" s="2"/>
      <c r="B1597" s="2"/>
      <c r="C1597" s="2"/>
      <c r="D1597" s="2"/>
      <c r="E1597" s="2"/>
      <c r="F1597" s="2"/>
    </row>
    <row r="1598" spans="1:6" ht="12.75" x14ac:dyDescent="0.2">
      <c r="A1598" s="2"/>
      <c r="B1598" s="2"/>
      <c r="C1598" s="2"/>
      <c r="D1598" s="2"/>
      <c r="E1598" s="2"/>
      <c r="F1598" s="2"/>
    </row>
    <row r="1599" spans="1:6" ht="12.75" x14ac:dyDescent="0.2">
      <c r="A1599" s="2"/>
      <c r="B1599" s="2"/>
      <c r="C1599" s="2"/>
      <c r="D1599" s="2"/>
      <c r="E1599" s="2"/>
      <c r="F1599" s="2"/>
    </row>
    <row r="1600" spans="1:6" ht="12.75" x14ac:dyDescent="0.2">
      <c r="A1600" s="2"/>
      <c r="B1600" s="2"/>
      <c r="C1600" s="2"/>
      <c r="D1600" s="2"/>
      <c r="E1600" s="2"/>
      <c r="F1600" s="2"/>
    </row>
    <row r="1601" spans="1:6" ht="12.75" x14ac:dyDescent="0.2">
      <c r="A1601" s="2"/>
      <c r="B1601" s="2"/>
      <c r="C1601" s="2"/>
      <c r="D1601" s="2"/>
      <c r="E1601" s="2"/>
      <c r="F1601" s="2"/>
    </row>
    <row r="1602" spans="1:6" ht="12.75" x14ac:dyDescent="0.2">
      <c r="A1602" s="2"/>
      <c r="B1602" s="2"/>
      <c r="C1602" s="2"/>
      <c r="D1602" s="2"/>
      <c r="E1602" s="2"/>
      <c r="F1602" s="2"/>
    </row>
    <row r="1603" spans="1:6" ht="12.75" x14ac:dyDescent="0.2">
      <c r="A1603" s="2"/>
      <c r="B1603" s="2"/>
      <c r="C1603" s="2"/>
      <c r="D1603" s="2"/>
      <c r="E1603" s="2"/>
      <c r="F1603" s="2"/>
    </row>
    <row r="1604" spans="1:6" ht="12.75" x14ac:dyDescent="0.2">
      <c r="A1604" s="2"/>
      <c r="B1604" s="2"/>
      <c r="C1604" s="2"/>
      <c r="D1604" s="2"/>
      <c r="E1604" s="2"/>
      <c r="F1604" s="2"/>
    </row>
    <row r="1605" spans="1:6" ht="12.75" x14ac:dyDescent="0.2">
      <c r="A1605" s="2"/>
      <c r="B1605" s="2"/>
      <c r="C1605" s="2"/>
      <c r="D1605" s="2"/>
      <c r="E1605" s="2"/>
      <c r="F1605" s="2"/>
    </row>
    <row r="1606" spans="1:6" ht="12.75" x14ac:dyDescent="0.2">
      <c r="A1606" s="2"/>
      <c r="B1606" s="2"/>
      <c r="C1606" s="2"/>
      <c r="D1606" s="2"/>
      <c r="E1606" s="2"/>
      <c r="F1606" s="2"/>
    </row>
    <row r="1607" spans="1:6" ht="12.75" x14ac:dyDescent="0.2">
      <c r="A1607" s="2"/>
      <c r="B1607" s="2"/>
      <c r="C1607" s="2"/>
      <c r="D1607" s="2"/>
      <c r="E1607" s="2"/>
      <c r="F1607" s="2"/>
    </row>
    <row r="1608" spans="1:6" ht="12.75" x14ac:dyDescent="0.2">
      <c r="A1608" s="2"/>
      <c r="B1608" s="2"/>
      <c r="C1608" s="2"/>
      <c r="D1608" s="2"/>
      <c r="E1608" s="2"/>
      <c r="F1608" s="2"/>
    </row>
    <row r="1609" spans="1:6" ht="12.75" x14ac:dyDescent="0.2">
      <c r="A1609" s="2"/>
      <c r="B1609" s="2"/>
      <c r="C1609" s="2"/>
      <c r="D1609" s="2"/>
      <c r="E1609" s="2"/>
      <c r="F1609" s="2"/>
    </row>
    <row r="1610" spans="1:6" ht="12.75" x14ac:dyDescent="0.2">
      <c r="A1610" s="2"/>
      <c r="B1610" s="2"/>
      <c r="C1610" s="2"/>
      <c r="D1610" s="2"/>
      <c r="E1610" s="2"/>
      <c r="F1610" s="2"/>
    </row>
    <row r="1611" spans="1:6" ht="12.75" x14ac:dyDescent="0.2">
      <c r="A1611" s="2"/>
      <c r="B1611" s="2"/>
      <c r="C1611" s="2"/>
      <c r="D1611" s="2"/>
      <c r="E1611" s="2"/>
      <c r="F1611" s="2"/>
    </row>
    <row r="1612" spans="1:6" ht="12.75" x14ac:dyDescent="0.2">
      <c r="A1612" s="2"/>
      <c r="B1612" s="2"/>
      <c r="C1612" s="2"/>
      <c r="D1612" s="2"/>
      <c r="E1612" s="2"/>
      <c r="F1612" s="2"/>
    </row>
    <row r="1613" spans="1:6" ht="12.75" x14ac:dyDescent="0.2">
      <c r="A1613" s="2"/>
      <c r="B1613" s="2"/>
      <c r="C1613" s="2"/>
      <c r="D1613" s="2"/>
      <c r="E1613" s="2"/>
      <c r="F1613" s="2"/>
    </row>
    <row r="1614" spans="1:6" ht="12.75" x14ac:dyDescent="0.2">
      <c r="A1614" s="2"/>
      <c r="B1614" s="2"/>
      <c r="C1614" s="2"/>
      <c r="D1614" s="2"/>
      <c r="E1614" s="2"/>
      <c r="F1614" s="2"/>
    </row>
    <row r="1615" spans="1:6" ht="12.75" x14ac:dyDescent="0.2">
      <c r="A1615" s="2"/>
      <c r="B1615" s="2"/>
      <c r="C1615" s="2"/>
      <c r="D1615" s="2"/>
      <c r="E1615" s="2"/>
      <c r="F1615" s="2"/>
    </row>
    <row r="1616" spans="1:6" ht="12.75" x14ac:dyDescent="0.2">
      <c r="A1616" s="2"/>
      <c r="B1616" s="2"/>
      <c r="C1616" s="2"/>
      <c r="D1616" s="2"/>
      <c r="E1616" s="2"/>
      <c r="F1616" s="2"/>
    </row>
    <row r="1617" spans="1:6" ht="12.75" x14ac:dyDescent="0.2">
      <c r="A1617" s="2"/>
      <c r="B1617" s="2"/>
      <c r="C1617" s="2"/>
      <c r="D1617" s="2"/>
      <c r="E1617" s="2"/>
      <c r="F1617" s="2"/>
    </row>
    <row r="1618" spans="1:6" ht="12.75" x14ac:dyDescent="0.2">
      <c r="A1618" s="2"/>
      <c r="B1618" s="2"/>
      <c r="C1618" s="2"/>
      <c r="D1618" s="2"/>
      <c r="E1618" s="2"/>
      <c r="F1618" s="2"/>
    </row>
    <row r="1619" spans="1:6" ht="12.75" x14ac:dyDescent="0.2">
      <c r="A1619" s="2"/>
      <c r="B1619" s="2"/>
      <c r="C1619" s="2"/>
      <c r="D1619" s="2"/>
      <c r="E1619" s="2"/>
      <c r="F1619" s="2"/>
    </row>
    <row r="1620" spans="1:6" ht="12.75" x14ac:dyDescent="0.2">
      <c r="A1620" s="2"/>
      <c r="B1620" s="2"/>
      <c r="C1620" s="2"/>
      <c r="D1620" s="2"/>
      <c r="E1620" s="2"/>
      <c r="F1620" s="2"/>
    </row>
    <row r="1621" spans="1:6" ht="12.75" x14ac:dyDescent="0.2">
      <c r="A1621" s="2"/>
      <c r="B1621" s="2"/>
      <c r="C1621" s="2"/>
      <c r="D1621" s="2"/>
      <c r="E1621" s="2"/>
      <c r="F1621" s="2"/>
    </row>
    <row r="1622" spans="1:6" ht="12.75" x14ac:dyDescent="0.2">
      <c r="A1622" s="2"/>
      <c r="B1622" s="2"/>
      <c r="C1622" s="2"/>
      <c r="D1622" s="2"/>
      <c r="E1622" s="2"/>
      <c r="F1622" s="2"/>
    </row>
    <row r="1623" spans="1:6" ht="12.75" x14ac:dyDescent="0.2">
      <c r="A1623" s="2"/>
      <c r="B1623" s="2"/>
      <c r="C1623" s="2"/>
      <c r="D1623" s="2"/>
      <c r="E1623" s="2"/>
      <c r="F1623" s="2"/>
    </row>
    <row r="1624" spans="1:6" ht="12.75" x14ac:dyDescent="0.2">
      <c r="A1624" s="2"/>
      <c r="B1624" s="2"/>
      <c r="C1624" s="2"/>
      <c r="D1624" s="2"/>
      <c r="E1624" s="2"/>
      <c r="F1624" s="2"/>
    </row>
    <row r="1625" spans="1:6" ht="12.75" x14ac:dyDescent="0.2">
      <c r="A1625" s="2"/>
      <c r="B1625" s="2"/>
      <c r="C1625" s="2"/>
      <c r="D1625" s="2"/>
      <c r="E1625" s="2"/>
      <c r="F1625" s="2"/>
    </row>
    <row r="1626" spans="1:6" ht="12.75" x14ac:dyDescent="0.2">
      <c r="A1626" s="2"/>
      <c r="B1626" s="2"/>
      <c r="C1626" s="2"/>
      <c r="D1626" s="2"/>
      <c r="E1626" s="2"/>
      <c r="F1626" s="2"/>
    </row>
    <row r="1627" spans="1:6" ht="12.75" x14ac:dyDescent="0.2">
      <c r="A1627" s="2"/>
      <c r="B1627" s="2"/>
      <c r="C1627" s="2"/>
      <c r="D1627" s="2"/>
      <c r="E1627" s="2"/>
      <c r="F1627" s="2"/>
    </row>
    <row r="1628" spans="1:6" ht="12.75" x14ac:dyDescent="0.2">
      <c r="A1628" s="2"/>
      <c r="B1628" s="2"/>
      <c r="C1628" s="2"/>
      <c r="D1628" s="2"/>
      <c r="E1628" s="2"/>
      <c r="F1628" s="2"/>
    </row>
    <row r="1629" spans="1:6" ht="12.75" x14ac:dyDescent="0.2">
      <c r="A1629" s="2"/>
      <c r="B1629" s="2"/>
      <c r="C1629" s="2"/>
      <c r="D1629" s="2"/>
      <c r="E1629" s="2"/>
      <c r="F1629" s="2"/>
    </row>
    <row r="1630" spans="1:6" ht="12.75" x14ac:dyDescent="0.2">
      <c r="A1630" s="2"/>
      <c r="B1630" s="2"/>
      <c r="C1630" s="2"/>
      <c r="D1630" s="2"/>
      <c r="E1630" s="2"/>
      <c r="F1630" s="2"/>
    </row>
    <row r="1631" spans="1:6" ht="12.75" x14ac:dyDescent="0.2">
      <c r="A1631" s="2"/>
      <c r="B1631" s="2"/>
      <c r="C1631" s="2"/>
      <c r="D1631" s="2"/>
      <c r="E1631" s="2"/>
      <c r="F1631" s="2"/>
    </row>
    <row r="1632" spans="1:6" ht="12.75" x14ac:dyDescent="0.2">
      <c r="A1632" s="2"/>
      <c r="B1632" s="2"/>
      <c r="C1632" s="2"/>
      <c r="D1632" s="2"/>
      <c r="E1632" s="2"/>
      <c r="F1632" s="2"/>
    </row>
    <row r="1633" spans="1:6" ht="12.75" x14ac:dyDescent="0.2">
      <c r="A1633" s="2"/>
      <c r="B1633" s="2"/>
      <c r="C1633" s="2"/>
      <c r="D1633" s="2"/>
      <c r="E1633" s="2"/>
      <c r="F1633" s="2"/>
    </row>
    <row r="1634" spans="1:6" ht="12.75" x14ac:dyDescent="0.2">
      <c r="A1634" s="2"/>
      <c r="B1634" s="2"/>
      <c r="C1634" s="2"/>
      <c r="D1634" s="2"/>
      <c r="E1634" s="2"/>
      <c r="F1634" s="2"/>
    </row>
    <row r="1635" spans="1:6" ht="12.75" x14ac:dyDescent="0.2">
      <c r="A1635" s="2"/>
      <c r="B1635" s="2"/>
      <c r="C1635" s="2"/>
      <c r="D1635" s="2"/>
      <c r="E1635" s="2"/>
      <c r="F1635" s="2"/>
    </row>
    <row r="1636" spans="1:6" ht="12.75" x14ac:dyDescent="0.2">
      <c r="A1636" s="2"/>
      <c r="B1636" s="2"/>
      <c r="C1636" s="2"/>
      <c r="D1636" s="2"/>
      <c r="E1636" s="2"/>
      <c r="F1636" s="2"/>
    </row>
    <row r="1637" spans="1:6" ht="12.75" x14ac:dyDescent="0.2">
      <c r="A1637" s="2"/>
      <c r="B1637" s="2"/>
      <c r="C1637" s="2"/>
      <c r="D1637" s="2"/>
      <c r="E1637" s="2"/>
      <c r="F1637" s="2"/>
    </row>
    <row r="1638" spans="1:6" ht="12.75" x14ac:dyDescent="0.2">
      <c r="A1638" s="2"/>
      <c r="B1638" s="2"/>
      <c r="C1638" s="2"/>
      <c r="D1638" s="2"/>
      <c r="E1638" s="2"/>
      <c r="F1638" s="2"/>
    </row>
    <row r="1639" spans="1:6" ht="12.75" x14ac:dyDescent="0.2">
      <c r="A1639" s="2"/>
      <c r="B1639" s="2"/>
      <c r="C1639" s="2"/>
      <c r="D1639" s="2"/>
      <c r="E1639" s="2"/>
      <c r="F1639" s="2"/>
    </row>
    <row r="1640" spans="1:6" ht="12.75" x14ac:dyDescent="0.2">
      <c r="A1640" s="2"/>
      <c r="B1640" s="2"/>
      <c r="C1640" s="2"/>
      <c r="D1640" s="2"/>
      <c r="E1640" s="2"/>
      <c r="F1640" s="2"/>
    </row>
    <row r="1641" spans="1:6" ht="12.75" x14ac:dyDescent="0.2">
      <c r="A1641" s="2"/>
      <c r="B1641" s="2"/>
      <c r="C1641" s="2"/>
      <c r="D1641" s="2"/>
      <c r="E1641" s="2"/>
      <c r="F1641" s="2"/>
    </row>
    <row r="1642" spans="1:6" ht="12.75" x14ac:dyDescent="0.2">
      <c r="A1642" s="2"/>
      <c r="B1642" s="2"/>
      <c r="C1642" s="2"/>
      <c r="D1642" s="2"/>
      <c r="E1642" s="2"/>
      <c r="F1642" s="2"/>
    </row>
    <row r="1643" spans="1:6" ht="12.75" x14ac:dyDescent="0.2">
      <c r="A1643" s="2"/>
      <c r="B1643" s="2"/>
      <c r="C1643" s="2"/>
      <c r="D1643" s="2"/>
      <c r="E1643" s="2"/>
      <c r="F1643" s="2"/>
    </row>
    <row r="1644" spans="1:6" ht="12.75" x14ac:dyDescent="0.2">
      <c r="A1644" s="2"/>
      <c r="B1644" s="2"/>
      <c r="C1644" s="2"/>
      <c r="D1644" s="2"/>
      <c r="E1644" s="2"/>
      <c r="F1644" s="2"/>
    </row>
    <row r="1645" spans="1:6" ht="12.75" x14ac:dyDescent="0.2">
      <c r="A1645" s="2"/>
      <c r="B1645" s="2"/>
      <c r="C1645" s="2"/>
      <c r="D1645" s="2"/>
      <c r="E1645" s="2"/>
      <c r="F1645" s="2"/>
    </row>
    <row r="1646" spans="1:6" ht="12.75" x14ac:dyDescent="0.2">
      <c r="A1646" s="2"/>
      <c r="B1646" s="2"/>
      <c r="C1646" s="2"/>
      <c r="D1646" s="2"/>
      <c r="E1646" s="2"/>
      <c r="F1646" s="2"/>
    </row>
    <row r="1647" spans="1:6" ht="12.75" x14ac:dyDescent="0.2">
      <c r="A1647" s="2"/>
      <c r="B1647" s="2"/>
      <c r="C1647" s="2"/>
      <c r="D1647" s="2"/>
      <c r="E1647" s="2"/>
      <c r="F1647" s="2"/>
    </row>
    <row r="1648" spans="1:6" ht="12.75" x14ac:dyDescent="0.2">
      <c r="A1648" s="2"/>
      <c r="B1648" s="2"/>
      <c r="C1648" s="2"/>
      <c r="D1648" s="2"/>
      <c r="E1648" s="2"/>
      <c r="F1648" s="2"/>
    </row>
    <row r="1649" spans="1:6" ht="12.75" x14ac:dyDescent="0.2">
      <c r="A1649" s="2"/>
      <c r="B1649" s="2"/>
      <c r="C1649" s="2"/>
      <c r="D1649" s="2"/>
      <c r="E1649" s="2"/>
      <c r="F1649" s="2"/>
    </row>
    <row r="1650" spans="1:6" ht="12.75" x14ac:dyDescent="0.2">
      <c r="A1650" s="2"/>
      <c r="B1650" s="2"/>
      <c r="C1650" s="2"/>
      <c r="D1650" s="2"/>
      <c r="E1650" s="2"/>
      <c r="F1650" s="2"/>
    </row>
    <row r="1651" spans="1:6" ht="12.75" x14ac:dyDescent="0.2">
      <c r="A1651" s="2"/>
      <c r="B1651" s="2"/>
      <c r="C1651" s="2"/>
      <c r="D1651" s="2"/>
      <c r="E1651" s="2"/>
      <c r="F1651" s="2"/>
    </row>
    <row r="1652" spans="1:6" ht="12.75" x14ac:dyDescent="0.2">
      <c r="A1652" s="2"/>
      <c r="B1652" s="2"/>
      <c r="C1652" s="2"/>
      <c r="D1652" s="2"/>
      <c r="E1652" s="2"/>
      <c r="F1652" s="2"/>
    </row>
    <row r="1653" spans="1:6" ht="12.75" x14ac:dyDescent="0.2">
      <c r="A1653" s="2"/>
      <c r="B1653" s="2"/>
      <c r="C1653" s="2"/>
      <c r="D1653" s="2"/>
      <c r="E1653" s="2"/>
      <c r="F1653" s="2"/>
    </row>
    <row r="1654" spans="1:6" ht="12.75" x14ac:dyDescent="0.2">
      <c r="A1654" s="2"/>
      <c r="B1654" s="2"/>
      <c r="C1654" s="2"/>
      <c r="D1654" s="2"/>
      <c r="E1654" s="2"/>
      <c r="F1654" s="2"/>
    </row>
    <row r="1655" spans="1:6" ht="12.75" x14ac:dyDescent="0.2">
      <c r="A1655" s="2"/>
      <c r="B1655" s="2"/>
      <c r="C1655" s="2"/>
      <c r="D1655" s="2"/>
      <c r="E1655" s="2"/>
      <c r="F1655" s="2"/>
    </row>
    <row r="1656" spans="1:6" ht="12.75" x14ac:dyDescent="0.2">
      <c r="A1656" s="2"/>
      <c r="B1656" s="2"/>
      <c r="C1656" s="2"/>
      <c r="D1656" s="2"/>
      <c r="E1656" s="2"/>
      <c r="F1656" s="2"/>
    </row>
    <row r="1657" spans="1:6" ht="12.75" x14ac:dyDescent="0.2">
      <c r="A1657" s="2"/>
      <c r="B1657" s="2"/>
      <c r="C1657" s="2"/>
      <c r="D1657" s="2"/>
      <c r="E1657" s="2"/>
      <c r="F1657" s="2"/>
    </row>
    <row r="1658" spans="1:6" ht="12.75" x14ac:dyDescent="0.2">
      <c r="A1658" s="2"/>
      <c r="B1658" s="2"/>
      <c r="C1658" s="2"/>
      <c r="D1658" s="2"/>
      <c r="E1658" s="2"/>
      <c r="F1658" s="2"/>
    </row>
    <row r="1659" spans="1:6" ht="12.75" x14ac:dyDescent="0.2">
      <c r="A1659" s="2"/>
      <c r="B1659" s="2"/>
      <c r="C1659" s="2"/>
      <c r="D1659" s="2"/>
      <c r="E1659" s="2"/>
      <c r="F1659" s="2"/>
    </row>
    <row r="1660" spans="1:6" ht="12.75" x14ac:dyDescent="0.2">
      <c r="A1660" s="2"/>
      <c r="B1660" s="2"/>
      <c r="C1660" s="2"/>
      <c r="D1660" s="2"/>
      <c r="E1660" s="2"/>
      <c r="F1660" s="2"/>
    </row>
    <row r="1661" spans="1:6" ht="12.75" x14ac:dyDescent="0.2">
      <c r="A1661" s="2"/>
      <c r="B1661" s="2"/>
      <c r="C1661" s="2"/>
      <c r="D1661" s="2"/>
      <c r="E1661" s="2"/>
      <c r="F1661" s="2"/>
    </row>
    <row r="1662" spans="1:6" ht="12.75" x14ac:dyDescent="0.2">
      <c r="A1662" s="2"/>
      <c r="B1662" s="2"/>
      <c r="C1662" s="2"/>
      <c r="D1662" s="2"/>
      <c r="E1662" s="2"/>
      <c r="F1662" s="2"/>
    </row>
    <row r="1663" spans="1:6" ht="12.75" x14ac:dyDescent="0.2">
      <c r="A1663" s="2"/>
      <c r="B1663" s="2"/>
      <c r="C1663" s="2"/>
      <c r="D1663" s="2"/>
      <c r="E1663" s="2"/>
      <c r="F1663" s="2"/>
    </row>
    <row r="1664" spans="1:6" ht="12.75" x14ac:dyDescent="0.2">
      <c r="A1664" s="2"/>
      <c r="B1664" s="2"/>
      <c r="C1664" s="2"/>
      <c r="D1664" s="2"/>
      <c r="E1664" s="2"/>
      <c r="F1664" s="2"/>
    </row>
    <row r="1665" spans="1:6" ht="12.75" x14ac:dyDescent="0.2">
      <c r="A1665" s="2"/>
      <c r="B1665" s="2"/>
      <c r="C1665" s="2"/>
      <c r="D1665" s="2"/>
      <c r="E1665" s="2"/>
      <c r="F1665" s="2"/>
    </row>
    <row r="1666" spans="1:6" ht="12.75" x14ac:dyDescent="0.2">
      <c r="A1666" s="2"/>
      <c r="B1666" s="2"/>
      <c r="C1666" s="2"/>
      <c r="D1666" s="2"/>
      <c r="E1666" s="2"/>
      <c r="F1666" s="2"/>
    </row>
    <row r="1667" spans="1:6" ht="12.75" x14ac:dyDescent="0.2">
      <c r="A1667" s="2"/>
      <c r="B1667" s="2"/>
      <c r="C1667" s="2"/>
      <c r="D1667" s="2"/>
      <c r="E1667" s="2"/>
      <c r="F1667" s="2"/>
    </row>
    <row r="1668" spans="1:6" ht="12.75" x14ac:dyDescent="0.2">
      <c r="A1668" s="2"/>
      <c r="B1668" s="2"/>
      <c r="C1668" s="2"/>
      <c r="D1668" s="2"/>
      <c r="E1668" s="2"/>
      <c r="F1668" s="2"/>
    </row>
    <row r="1669" spans="1:6" ht="12.75" x14ac:dyDescent="0.2">
      <c r="A1669" s="2"/>
      <c r="B1669" s="2"/>
      <c r="C1669" s="2"/>
      <c r="D1669" s="2"/>
      <c r="E1669" s="2"/>
      <c r="F1669" s="2"/>
    </row>
    <row r="1670" spans="1:6" ht="12.75" x14ac:dyDescent="0.2">
      <c r="A1670" s="2"/>
      <c r="B1670" s="2"/>
      <c r="C1670" s="2"/>
      <c r="D1670" s="2"/>
      <c r="E1670" s="2"/>
      <c r="F1670" s="2"/>
    </row>
    <row r="1671" spans="1:6" ht="12.75" x14ac:dyDescent="0.2">
      <c r="A1671" s="2"/>
      <c r="B1671" s="2"/>
      <c r="C1671" s="2"/>
      <c r="D1671" s="2"/>
      <c r="E1671" s="2"/>
      <c r="F1671" s="2"/>
    </row>
    <row r="1672" spans="1:6" ht="12.75" x14ac:dyDescent="0.2">
      <c r="A1672" s="2"/>
      <c r="B1672" s="2"/>
      <c r="C1672" s="2"/>
      <c r="D1672" s="2"/>
      <c r="E1672" s="2"/>
      <c r="F1672" s="2"/>
    </row>
    <row r="1673" spans="1:6" ht="12.75" x14ac:dyDescent="0.2">
      <c r="A1673" s="2"/>
      <c r="B1673" s="2"/>
      <c r="C1673" s="2"/>
      <c r="D1673" s="2"/>
      <c r="E1673" s="2"/>
      <c r="F1673" s="2"/>
    </row>
    <row r="1674" spans="1:6" ht="12.75" x14ac:dyDescent="0.2">
      <c r="A1674" s="2"/>
      <c r="B1674" s="2"/>
      <c r="C1674" s="2"/>
      <c r="D1674" s="2"/>
      <c r="E1674" s="2"/>
      <c r="F1674" s="2"/>
    </row>
    <row r="1675" spans="1:6" ht="12.75" x14ac:dyDescent="0.2">
      <c r="A1675" s="2"/>
      <c r="B1675" s="2"/>
      <c r="C1675" s="2"/>
      <c r="D1675" s="2"/>
      <c r="E1675" s="2"/>
      <c r="F1675" s="2"/>
    </row>
    <row r="1676" spans="1:6" ht="12.75" x14ac:dyDescent="0.2">
      <c r="A1676" s="2"/>
      <c r="B1676" s="2"/>
      <c r="C1676" s="2"/>
      <c r="D1676" s="2"/>
      <c r="E1676" s="2"/>
      <c r="F1676" s="2"/>
    </row>
    <row r="1677" spans="1:6" ht="12.75" x14ac:dyDescent="0.2">
      <c r="A1677" s="2"/>
      <c r="B1677" s="2"/>
      <c r="C1677" s="2"/>
      <c r="D1677" s="2"/>
      <c r="E1677" s="2"/>
      <c r="F1677" s="2"/>
    </row>
    <row r="1678" spans="1:6" ht="12.75" x14ac:dyDescent="0.2">
      <c r="A1678" s="2"/>
      <c r="B1678" s="2"/>
      <c r="C1678" s="2"/>
      <c r="D1678" s="2"/>
      <c r="E1678" s="2"/>
      <c r="F1678" s="2"/>
    </row>
    <row r="1679" spans="1:6" ht="12.75" x14ac:dyDescent="0.2">
      <c r="A1679" s="2"/>
      <c r="B1679" s="2"/>
      <c r="C1679" s="2"/>
      <c r="D1679" s="2"/>
      <c r="E1679" s="2"/>
      <c r="F1679" s="2"/>
    </row>
    <row r="1680" spans="1:6" ht="12.75" x14ac:dyDescent="0.2">
      <c r="A1680" s="2"/>
      <c r="B1680" s="2"/>
      <c r="C1680" s="2"/>
      <c r="D1680" s="2"/>
      <c r="E1680" s="2"/>
      <c r="F1680" s="2"/>
    </row>
    <row r="1681" spans="1:6" ht="12.75" x14ac:dyDescent="0.2">
      <c r="A1681" s="2"/>
      <c r="B1681" s="2"/>
      <c r="C1681" s="2"/>
      <c r="D1681" s="2"/>
      <c r="E1681" s="2"/>
      <c r="F1681" s="2"/>
    </row>
    <row r="1682" spans="1:6" ht="12.75" x14ac:dyDescent="0.2">
      <c r="A1682" s="2"/>
      <c r="B1682" s="2"/>
      <c r="C1682" s="2"/>
      <c r="D1682" s="2"/>
      <c r="E1682" s="2"/>
      <c r="F1682" s="2"/>
    </row>
    <row r="1683" spans="1:6" ht="12.75" x14ac:dyDescent="0.2">
      <c r="A1683" s="2"/>
      <c r="B1683" s="2"/>
      <c r="C1683" s="2"/>
      <c r="D1683" s="2"/>
      <c r="E1683" s="2"/>
      <c r="F1683" s="2"/>
    </row>
    <row r="1684" spans="1:6" ht="12.75" x14ac:dyDescent="0.2">
      <c r="A1684" s="2"/>
      <c r="B1684" s="2"/>
      <c r="C1684" s="2"/>
      <c r="D1684" s="2"/>
      <c r="E1684" s="2"/>
      <c r="F1684" s="2"/>
    </row>
    <row r="1685" spans="1:6" ht="12.75" x14ac:dyDescent="0.2">
      <c r="A1685" s="2"/>
      <c r="B1685" s="2"/>
      <c r="C1685" s="2"/>
      <c r="D1685" s="2"/>
      <c r="E1685" s="2"/>
      <c r="F1685" s="2"/>
    </row>
    <row r="1686" spans="1:6" ht="12.75" x14ac:dyDescent="0.2">
      <c r="A1686" s="2"/>
      <c r="B1686" s="2"/>
      <c r="C1686" s="2"/>
      <c r="D1686" s="2"/>
      <c r="E1686" s="2"/>
      <c r="F1686" s="2"/>
    </row>
    <row r="1687" spans="1:6" ht="12.75" x14ac:dyDescent="0.2">
      <c r="A1687" s="2"/>
      <c r="B1687" s="2"/>
      <c r="C1687" s="2"/>
      <c r="D1687" s="2"/>
      <c r="E1687" s="2"/>
      <c r="F1687" s="2"/>
    </row>
    <row r="1688" spans="1:6" ht="12.75" x14ac:dyDescent="0.2">
      <c r="A1688" s="2"/>
      <c r="B1688" s="2"/>
      <c r="C1688" s="2"/>
      <c r="D1688" s="2"/>
      <c r="E1688" s="2"/>
      <c r="F1688" s="2"/>
    </row>
    <row r="1689" spans="1:6" ht="12.75" x14ac:dyDescent="0.2">
      <c r="A1689" s="2"/>
      <c r="B1689" s="2"/>
      <c r="C1689" s="2"/>
      <c r="D1689" s="2"/>
      <c r="E1689" s="2"/>
      <c r="F1689" s="2"/>
    </row>
    <row r="1690" spans="1:6" ht="12.75" x14ac:dyDescent="0.2">
      <c r="A1690" s="2"/>
      <c r="B1690" s="2"/>
      <c r="C1690" s="2"/>
      <c r="D1690" s="2"/>
      <c r="E1690" s="2"/>
      <c r="F1690" s="2"/>
    </row>
    <row r="1691" spans="1:6" ht="12.75" x14ac:dyDescent="0.2">
      <c r="A1691" s="2"/>
      <c r="B1691" s="2"/>
      <c r="C1691" s="2"/>
      <c r="D1691" s="2"/>
      <c r="E1691" s="2"/>
      <c r="F1691" s="2"/>
    </row>
    <row r="1692" spans="1:6" ht="12.75" x14ac:dyDescent="0.2">
      <c r="A1692" s="2"/>
      <c r="B1692" s="2"/>
      <c r="C1692" s="2"/>
      <c r="D1692" s="2"/>
      <c r="E1692" s="2"/>
      <c r="F1692" s="2"/>
    </row>
    <row r="1693" spans="1:6" ht="12.75" x14ac:dyDescent="0.2">
      <c r="A1693" s="2"/>
      <c r="B1693" s="2"/>
      <c r="C1693" s="2"/>
      <c r="D1693" s="2"/>
      <c r="E1693" s="2"/>
      <c r="F1693" s="2"/>
    </row>
    <row r="1694" spans="1:6" ht="12.75" x14ac:dyDescent="0.2">
      <c r="A1694" s="2"/>
      <c r="B1694" s="2"/>
      <c r="C1694" s="2"/>
      <c r="D1694" s="2"/>
      <c r="E1694" s="2"/>
      <c r="F1694" s="2"/>
    </row>
    <row r="1695" spans="1:6" ht="12.75" x14ac:dyDescent="0.2">
      <c r="A1695" s="2"/>
      <c r="B1695" s="2"/>
      <c r="C1695" s="2"/>
      <c r="D1695" s="2"/>
      <c r="E1695" s="2"/>
      <c r="F1695" s="2"/>
    </row>
    <row r="1696" spans="1:6" ht="12.75" x14ac:dyDescent="0.2">
      <c r="A1696" s="2"/>
      <c r="B1696" s="2"/>
      <c r="C1696" s="2"/>
      <c r="D1696" s="2"/>
      <c r="E1696" s="2"/>
      <c r="F1696" s="2"/>
    </row>
    <row r="1697" spans="1:6" ht="12.75" x14ac:dyDescent="0.2">
      <c r="A1697" s="2"/>
      <c r="B1697" s="2"/>
      <c r="C1697" s="2"/>
      <c r="D1697" s="2"/>
      <c r="E1697" s="2"/>
      <c r="F1697" s="2"/>
    </row>
    <row r="1698" spans="1:6" ht="12.75" x14ac:dyDescent="0.2">
      <c r="A1698" s="2"/>
      <c r="B1698" s="2"/>
      <c r="C1698" s="2"/>
      <c r="D1698" s="2"/>
      <c r="E1698" s="2"/>
      <c r="F1698" s="2"/>
    </row>
    <row r="1699" spans="1:6" ht="12.75" x14ac:dyDescent="0.2">
      <c r="A1699" s="2"/>
      <c r="B1699" s="2"/>
      <c r="C1699" s="2"/>
      <c r="D1699" s="2"/>
      <c r="E1699" s="2"/>
      <c r="F1699" s="2"/>
    </row>
    <row r="1700" spans="1:6" ht="12.75" x14ac:dyDescent="0.2">
      <c r="A1700" s="2"/>
      <c r="B1700" s="2"/>
      <c r="C1700" s="2"/>
      <c r="D1700" s="2"/>
      <c r="E1700" s="2"/>
      <c r="F1700" s="2"/>
    </row>
    <row r="1701" spans="1:6" ht="12.75" x14ac:dyDescent="0.2">
      <c r="A1701" s="2"/>
      <c r="B1701" s="2"/>
      <c r="C1701" s="2"/>
      <c r="D1701" s="2"/>
      <c r="E1701" s="2"/>
      <c r="F1701" s="2"/>
    </row>
    <row r="1702" spans="1:6" ht="12.75" x14ac:dyDescent="0.2">
      <c r="A1702" s="2"/>
      <c r="B1702" s="2"/>
      <c r="C1702" s="2"/>
      <c r="D1702" s="2"/>
      <c r="E1702" s="2"/>
      <c r="F1702" s="2"/>
    </row>
    <row r="1703" spans="1:6" ht="12.75" x14ac:dyDescent="0.2">
      <c r="A1703" s="2"/>
      <c r="B1703" s="2"/>
      <c r="C1703" s="2"/>
      <c r="D1703" s="2"/>
      <c r="E1703" s="2"/>
      <c r="F1703" s="2"/>
    </row>
    <row r="1704" spans="1:6" ht="12.75" x14ac:dyDescent="0.2">
      <c r="A1704" s="2"/>
      <c r="B1704" s="2"/>
      <c r="C1704" s="2"/>
      <c r="D1704" s="2"/>
      <c r="E1704" s="2"/>
      <c r="F1704" s="2"/>
    </row>
    <row r="1705" spans="1:6" ht="12.75" x14ac:dyDescent="0.2">
      <c r="A1705" s="2"/>
      <c r="B1705" s="2"/>
      <c r="C1705" s="2"/>
      <c r="D1705" s="2"/>
      <c r="E1705" s="2"/>
      <c r="F1705" s="2"/>
    </row>
    <row r="1706" spans="1:6" ht="12.75" x14ac:dyDescent="0.2">
      <c r="A1706" s="2"/>
      <c r="B1706" s="2"/>
      <c r="C1706" s="2"/>
      <c r="D1706" s="2"/>
      <c r="E1706" s="2"/>
      <c r="F1706" s="2"/>
    </row>
    <row r="1707" spans="1:6" ht="12.75" x14ac:dyDescent="0.2">
      <c r="A1707" s="2"/>
      <c r="B1707" s="2"/>
      <c r="C1707" s="2"/>
      <c r="D1707" s="2"/>
      <c r="E1707" s="2"/>
      <c r="F1707" s="2"/>
    </row>
    <row r="1708" spans="1:6" ht="12.75" x14ac:dyDescent="0.2">
      <c r="A1708" s="2"/>
      <c r="B1708" s="2"/>
      <c r="C1708" s="2"/>
      <c r="D1708" s="2"/>
      <c r="E1708" s="2"/>
      <c r="F1708" s="2"/>
    </row>
    <row r="1709" spans="1:6" ht="12.75" x14ac:dyDescent="0.2">
      <c r="A1709" s="2"/>
      <c r="B1709" s="2"/>
      <c r="C1709" s="2"/>
      <c r="D1709" s="2"/>
      <c r="E1709" s="2"/>
      <c r="F1709" s="2"/>
    </row>
    <row r="1710" spans="1:6" ht="12.75" x14ac:dyDescent="0.2">
      <c r="A1710" s="2"/>
      <c r="B1710" s="2"/>
      <c r="C1710" s="2"/>
      <c r="D1710" s="2"/>
      <c r="E1710" s="2"/>
      <c r="F1710" s="2"/>
    </row>
    <row r="1711" spans="1:6" ht="12.75" x14ac:dyDescent="0.2">
      <c r="A1711" s="2"/>
      <c r="B1711" s="2"/>
      <c r="C1711" s="2"/>
      <c r="D1711" s="2"/>
      <c r="E1711" s="2"/>
      <c r="F1711" s="2"/>
    </row>
    <row r="1712" spans="1:6" ht="12.75" x14ac:dyDescent="0.2">
      <c r="A1712" s="2"/>
      <c r="B1712" s="2"/>
      <c r="C1712" s="2"/>
      <c r="D1712" s="2"/>
      <c r="E1712" s="2"/>
      <c r="F1712" s="2"/>
    </row>
    <row r="1713" spans="1:6" ht="12.75" x14ac:dyDescent="0.2">
      <c r="A1713" s="2"/>
      <c r="B1713" s="2"/>
      <c r="C1713" s="2"/>
      <c r="D1713" s="2"/>
      <c r="E1713" s="2"/>
      <c r="F1713" s="2"/>
    </row>
    <row r="1714" spans="1:6" ht="12.75" x14ac:dyDescent="0.2">
      <c r="A1714" s="2"/>
      <c r="B1714" s="2"/>
      <c r="C1714" s="2"/>
      <c r="D1714" s="2"/>
      <c r="E1714" s="2"/>
      <c r="F1714" s="2"/>
    </row>
    <row r="1715" spans="1:6" ht="12.75" x14ac:dyDescent="0.2">
      <c r="A1715" s="2"/>
      <c r="B1715" s="2"/>
      <c r="C1715" s="2"/>
      <c r="D1715" s="2"/>
      <c r="E1715" s="2"/>
      <c r="F1715" s="2"/>
    </row>
    <row r="1716" spans="1:6" ht="12.75" x14ac:dyDescent="0.2">
      <c r="A1716" s="2"/>
      <c r="B1716" s="2"/>
      <c r="C1716" s="2"/>
      <c r="D1716" s="2"/>
      <c r="E1716" s="2"/>
      <c r="F1716" s="2"/>
    </row>
    <row r="1717" spans="1:6" ht="12.75" x14ac:dyDescent="0.2">
      <c r="A1717" s="2"/>
      <c r="B1717" s="2"/>
      <c r="C1717" s="2"/>
      <c r="D1717" s="2"/>
      <c r="E1717" s="2"/>
      <c r="F1717" s="2"/>
    </row>
    <row r="1718" spans="1:6" ht="12.75" x14ac:dyDescent="0.2">
      <c r="A1718" s="2"/>
      <c r="B1718" s="2"/>
      <c r="C1718" s="2"/>
      <c r="D1718" s="2"/>
      <c r="E1718" s="2"/>
      <c r="F1718" s="2"/>
    </row>
    <row r="1719" spans="1:6" ht="12.75" x14ac:dyDescent="0.2">
      <c r="A1719" s="2"/>
      <c r="B1719" s="2"/>
      <c r="C1719" s="2"/>
      <c r="D1719" s="2"/>
      <c r="E1719" s="2"/>
      <c r="F1719" s="2"/>
    </row>
    <row r="1720" spans="1:6" ht="12.75" x14ac:dyDescent="0.2">
      <c r="A1720" s="2"/>
      <c r="B1720" s="2"/>
      <c r="C1720" s="2"/>
      <c r="D1720" s="2"/>
      <c r="E1720" s="2"/>
      <c r="F1720" s="2"/>
    </row>
    <row r="1721" spans="1:6" ht="12.75" x14ac:dyDescent="0.2">
      <c r="A1721" s="2"/>
      <c r="B1721" s="2"/>
      <c r="C1721" s="2"/>
      <c r="D1721" s="2"/>
      <c r="E1721" s="2"/>
      <c r="F1721" s="2"/>
    </row>
    <row r="1722" spans="1:6" ht="12.75" x14ac:dyDescent="0.2">
      <c r="A1722" s="2"/>
      <c r="B1722" s="2"/>
      <c r="C1722" s="2"/>
      <c r="D1722" s="2"/>
      <c r="E1722" s="2"/>
      <c r="F1722" s="2"/>
    </row>
    <row r="1723" spans="1:6" ht="12.75" x14ac:dyDescent="0.2">
      <c r="A1723" s="2"/>
      <c r="B1723" s="2"/>
      <c r="C1723" s="2"/>
      <c r="D1723" s="2"/>
      <c r="E1723" s="2"/>
      <c r="F1723" s="2"/>
    </row>
    <row r="1724" spans="1:6" ht="12.75" x14ac:dyDescent="0.2">
      <c r="A1724" s="2"/>
      <c r="B1724" s="2"/>
      <c r="C1724" s="2"/>
      <c r="D1724" s="2"/>
      <c r="E1724" s="2"/>
      <c r="F1724" s="2"/>
    </row>
    <row r="1725" spans="1:6" ht="12.75" x14ac:dyDescent="0.2">
      <c r="A1725" s="2"/>
      <c r="B1725" s="2"/>
      <c r="C1725" s="2"/>
      <c r="D1725" s="2"/>
      <c r="E1725" s="2"/>
      <c r="F1725" s="2"/>
    </row>
    <row r="1726" spans="1:6" ht="12.75" x14ac:dyDescent="0.2">
      <c r="A1726" s="2"/>
      <c r="B1726" s="2"/>
      <c r="C1726" s="2"/>
      <c r="D1726" s="2"/>
      <c r="E1726" s="2"/>
      <c r="F1726" s="2"/>
    </row>
    <row r="1727" spans="1:6" ht="12.75" x14ac:dyDescent="0.2">
      <c r="A1727" s="2"/>
      <c r="B1727" s="2"/>
      <c r="C1727" s="2"/>
      <c r="D1727" s="2"/>
      <c r="E1727" s="2"/>
      <c r="F1727" s="2"/>
    </row>
    <row r="1728" spans="1:6" ht="12.75" x14ac:dyDescent="0.2">
      <c r="A1728" s="2"/>
      <c r="B1728" s="2"/>
      <c r="C1728" s="2"/>
      <c r="D1728" s="2"/>
      <c r="E1728" s="2"/>
      <c r="F1728" s="2"/>
    </row>
    <row r="1729" spans="1:6" ht="12.75" x14ac:dyDescent="0.2">
      <c r="A1729" s="2"/>
      <c r="B1729" s="2"/>
      <c r="C1729" s="2"/>
      <c r="D1729" s="2"/>
      <c r="E1729" s="2"/>
      <c r="F1729" s="2"/>
    </row>
    <row r="1730" spans="1:6" ht="12.75" x14ac:dyDescent="0.2">
      <c r="A1730" s="2"/>
      <c r="B1730" s="2"/>
      <c r="C1730" s="2"/>
      <c r="D1730" s="2"/>
      <c r="E1730" s="2"/>
      <c r="F1730" s="2"/>
    </row>
    <row r="1731" spans="1:6" ht="12.75" x14ac:dyDescent="0.2">
      <c r="A1731" s="2"/>
      <c r="B1731" s="2"/>
      <c r="C1731" s="2"/>
      <c r="D1731" s="2"/>
      <c r="E1731" s="2"/>
      <c r="F1731" s="2"/>
    </row>
    <row r="1732" spans="1:6" ht="12.75" x14ac:dyDescent="0.2">
      <c r="A1732" s="2"/>
      <c r="B1732" s="2"/>
      <c r="C1732" s="2"/>
      <c r="D1732" s="2"/>
      <c r="E1732" s="2"/>
      <c r="F1732" s="2"/>
    </row>
    <row r="1733" spans="1:6" ht="12.75" x14ac:dyDescent="0.2">
      <c r="A1733" s="2"/>
      <c r="B1733" s="2"/>
      <c r="C1733" s="2"/>
      <c r="D1733" s="2"/>
      <c r="E1733" s="2"/>
      <c r="F1733" s="2"/>
    </row>
    <row r="1734" spans="1:6" ht="12.75" x14ac:dyDescent="0.2">
      <c r="A1734" s="2"/>
      <c r="B1734" s="2"/>
      <c r="C1734" s="2"/>
      <c r="D1734" s="2"/>
      <c r="E1734" s="2"/>
      <c r="F1734" s="2"/>
    </row>
    <row r="1735" spans="1:6" ht="12.75" x14ac:dyDescent="0.2">
      <c r="A1735" s="2"/>
      <c r="B1735" s="2"/>
      <c r="C1735" s="2"/>
      <c r="D1735" s="2"/>
      <c r="E1735" s="2"/>
      <c r="F1735" s="2"/>
    </row>
    <row r="1736" spans="1:6" ht="12.75" x14ac:dyDescent="0.2">
      <c r="A1736" s="2"/>
      <c r="B1736" s="2"/>
      <c r="C1736" s="2"/>
      <c r="D1736" s="2"/>
      <c r="E1736" s="2"/>
      <c r="F1736" s="2"/>
    </row>
    <row r="1737" spans="1:6" ht="12.75" x14ac:dyDescent="0.2">
      <c r="A1737" s="2"/>
      <c r="B1737" s="2"/>
      <c r="C1737" s="2"/>
      <c r="D1737" s="2"/>
      <c r="E1737" s="2"/>
      <c r="F1737" s="2"/>
    </row>
    <row r="1738" spans="1:6" ht="12.75" x14ac:dyDescent="0.2">
      <c r="A1738" s="2"/>
      <c r="B1738" s="2"/>
      <c r="C1738" s="2"/>
      <c r="D1738" s="2"/>
      <c r="E1738" s="2"/>
      <c r="F1738" s="2"/>
    </row>
    <row r="1739" spans="1:6" ht="12.75" x14ac:dyDescent="0.2">
      <c r="A1739" s="2"/>
      <c r="B1739" s="2"/>
      <c r="C1739" s="2"/>
      <c r="D1739" s="2"/>
      <c r="E1739" s="2"/>
      <c r="F1739" s="2"/>
    </row>
    <row r="1740" spans="1:6" ht="12.75" x14ac:dyDescent="0.2">
      <c r="A1740" s="2"/>
      <c r="B1740" s="2"/>
      <c r="C1740" s="2"/>
      <c r="D1740" s="2"/>
      <c r="E1740" s="2"/>
      <c r="F1740" s="2"/>
    </row>
    <row r="1741" spans="1:6" ht="12.75" x14ac:dyDescent="0.2">
      <c r="A1741" s="2"/>
      <c r="B1741" s="2"/>
      <c r="C1741" s="2"/>
      <c r="D1741" s="2"/>
      <c r="E1741" s="2"/>
      <c r="F1741" s="2"/>
    </row>
    <row r="1742" spans="1:6" ht="12.75" x14ac:dyDescent="0.2">
      <c r="A1742" s="2"/>
      <c r="B1742" s="2"/>
      <c r="C1742" s="2"/>
      <c r="D1742" s="2"/>
      <c r="E1742" s="2"/>
      <c r="F1742" s="2"/>
    </row>
    <row r="1743" spans="1:6" ht="12.75" x14ac:dyDescent="0.2">
      <c r="A1743" s="2"/>
      <c r="B1743" s="2"/>
      <c r="C1743" s="2"/>
      <c r="D1743" s="2"/>
      <c r="E1743" s="2"/>
      <c r="F1743" s="2"/>
    </row>
    <row r="1744" spans="1:6" ht="12.75" x14ac:dyDescent="0.2">
      <c r="A1744" s="2"/>
      <c r="B1744" s="2"/>
      <c r="C1744" s="2"/>
      <c r="D1744" s="2"/>
      <c r="E1744" s="2"/>
      <c r="F1744" s="2"/>
    </row>
    <row r="1745" spans="1:6" ht="12.75" x14ac:dyDescent="0.2">
      <c r="A1745" s="2"/>
      <c r="B1745" s="2"/>
      <c r="C1745" s="2"/>
      <c r="D1745" s="2"/>
      <c r="E1745" s="2"/>
      <c r="F1745" s="2"/>
    </row>
    <row r="1746" spans="1:6" ht="12.75" x14ac:dyDescent="0.2">
      <c r="A1746" s="2"/>
      <c r="B1746" s="2"/>
      <c r="C1746" s="2"/>
      <c r="D1746" s="2"/>
      <c r="E1746" s="2"/>
      <c r="F1746" s="2"/>
    </row>
    <row r="1747" spans="1:6" ht="12.75" x14ac:dyDescent="0.2">
      <c r="A1747" s="2"/>
      <c r="B1747" s="2"/>
      <c r="C1747" s="2"/>
      <c r="D1747" s="2"/>
      <c r="E1747" s="2"/>
      <c r="F1747" s="2"/>
    </row>
    <row r="1748" spans="1:6" ht="12.75" x14ac:dyDescent="0.2">
      <c r="A1748" s="2"/>
      <c r="B1748" s="2"/>
      <c r="C1748" s="2"/>
      <c r="D1748" s="2"/>
      <c r="E1748" s="2"/>
      <c r="F1748" s="2"/>
    </row>
    <row r="1749" spans="1:6" ht="12.75" x14ac:dyDescent="0.2">
      <c r="A1749" s="2"/>
      <c r="B1749" s="2"/>
      <c r="C1749" s="2"/>
      <c r="D1749" s="2"/>
      <c r="E1749" s="2"/>
      <c r="F1749" s="2"/>
    </row>
    <row r="1750" spans="1:6" ht="12.75" x14ac:dyDescent="0.2">
      <c r="A1750" s="2"/>
      <c r="B1750" s="2"/>
      <c r="C1750" s="2"/>
      <c r="D1750" s="2"/>
      <c r="E1750" s="2"/>
      <c r="F1750" s="2"/>
    </row>
    <row r="1751" spans="1:6" ht="12.75" x14ac:dyDescent="0.2">
      <c r="A1751" s="2"/>
      <c r="B1751" s="2"/>
      <c r="C1751" s="2"/>
      <c r="D1751" s="2"/>
      <c r="E1751" s="2"/>
      <c r="F1751" s="2"/>
    </row>
    <row r="1752" spans="1:6" ht="12.75" x14ac:dyDescent="0.2">
      <c r="A1752" s="2"/>
      <c r="B1752" s="2"/>
      <c r="C1752" s="2"/>
      <c r="D1752" s="2"/>
      <c r="E1752" s="2"/>
      <c r="F1752" s="2"/>
    </row>
    <row r="1753" spans="1:6" ht="12.75" x14ac:dyDescent="0.2">
      <c r="A1753" s="2"/>
      <c r="B1753" s="2"/>
      <c r="C1753" s="2"/>
      <c r="D1753" s="2"/>
      <c r="E1753" s="2"/>
      <c r="F1753" s="2"/>
    </row>
    <row r="1754" spans="1:6" ht="12.75" x14ac:dyDescent="0.2">
      <c r="A1754" s="2"/>
      <c r="B1754" s="2"/>
      <c r="C1754" s="2"/>
      <c r="D1754" s="2"/>
      <c r="E1754" s="2"/>
      <c r="F1754" s="2"/>
    </row>
    <row r="1755" spans="1:6" ht="12.75" x14ac:dyDescent="0.2">
      <c r="A1755" s="2"/>
      <c r="B1755" s="2"/>
      <c r="C1755" s="2"/>
      <c r="D1755" s="2"/>
      <c r="E1755" s="2"/>
      <c r="F1755" s="2"/>
    </row>
    <row r="1756" spans="1:6" ht="12.75" x14ac:dyDescent="0.2">
      <c r="A1756" s="2"/>
      <c r="B1756" s="2"/>
      <c r="C1756" s="2"/>
      <c r="D1756" s="2"/>
      <c r="E1756" s="2"/>
      <c r="F1756" s="2"/>
    </row>
    <row r="1757" spans="1:6" ht="12.75" x14ac:dyDescent="0.2">
      <c r="A1757" s="2"/>
      <c r="B1757" s="2"/>
      <c r="C1757" s="2"/>
      <c r="D1757" s="2"/>
      <c r="E1757" s="2"/>
      <c r="F1757" s="2"/>
    </row>
    <row r="1758" spans="1:6" ht="12.75" x14ac:dyDescent="0.2">
      <c r="A1758" s="2"/>
      <c r="B1758" s="2"/>
      <c r="C1758" s="2"/>
      <c r="D1758" s="2"/>
      <c r="E1758" s="2"/>
      <c r="F1758" s="2"/>
    </row>
    <row r="1759" spans="1:6" ht="12.75" x14ac:dyDescent="0.2">
      <c r="A1759" s="2"/>
      <c r="B1759" s="2"/>
      <c r="C1759" s="2"/>
      <c r="D1759" s="2"/>
      <c r="E1759" s="2"/>
      <c r="F1759" s="2"/>
    </row>
    <row r="1760" spans="1:6" ht="12.75" x14ac:dyDescent="0.2">
      <c r="A1760" s="2"/>
      <c r="B1760" s="2"/>
      <c r="C1760" s="2"/>
      <c r="D1760" s="2"/>
      <c r="E1760" s="2"/>
      <c r="F1760" s="2"/>
    </row>
    <row r="1761" spans="1:6" ht="12.75" x14ac:dyDescent="0.2">
      <c r="A1761" s="2"/>
      <c r="B1761" s="2"/>
      <c r="C1761" s="2"/>
      <c r="D1761" s="2"/>
      <c r="E1761" s="2"/>
      <c r="F1761" s="2"/>
    </row>
    <row r="1762" spans="1:6" ht="12.75" x14ac:dyDescent="0.2">
      <c r="A1762" s="2"/>
      <c r="B1762" s="2"/>
      <c r="C1762" s="2"/>
      <c r="D1762" s="2"/>
      <c r="E1762" s="2"/>
      <c r="F1762" s="2"/>
    </row>
    <row r="1763" spans="1:6" ht="12.75" x14ac:dyDescent="0.2">
      <c r="A1763" s="2"/>
      <c r="B1763" s="2"/>
      <c r="C1763" s="2"/>
      <c r="D1763" s="2"/>
      <c r="E1763" s="2"/>
      <c r="F1763" s="2"/>
    </row>
    <row r="1764" spans="1:6" ht="12.75" x14ac:dyDescent="0.2">
      <c r="A1764" s="2"/>
      <c r="B1764" s="2"/>
      <c r="C1764" s="2"/>
      <c r="D1764" s="2"/>
      <c r="E1764" s="2"/>
      <c r="F1764" s="2"/>
    </row>
    <row r="1765" spans="1:6" ht="12.75" x14ac:dyDescent="0.2">
      <c r="A1765" s="2"/>
      <c r="B1765" s="2"/>
      <c r="C1765" s="2"/>
      <c r="D1765" s="2"/>
      <c r="E1765" s="2"/>
      <c r="F1765" s="2"/>
    </row>
    <row r="1766" spans="1:6" ht="12.75" x14ac:dyDescent="0.2">
      <c r="A1766" s="2"/>
      <c r="B1766" s="2"/>
      <c r="C1766" s="2"/>
      <c r="D1766" s="2"/>
      <c r="E1766" s="2"/>
      <c r="F1766" s="2"/>
    </row>
    <row r="1767" spans="1:6" ht="12.75" x14ac:dyDescent="0.2">
      <c r="A1767" s="2"/>
      <c r="B1767" s="2"/>
      <c r="C1767" s="2"/>
      <c r="D1767" s="2"/>
      <c r="E1767" s="2"/>
      <c r="F1767" s="2"/>
    </row>
    <row r="1768" spans="1:6" ht="12.75" x14ac:dyDescent="0.2">
      <c r="A1768" s="2"/>
      <c r="B1768" s="2"/>
      <c r="C1768" s="2"/>
      <c r="D1768" s="2"/>
      <c r="E1768" s="2"/>
      <c r="F1768" s="2"/>
    </row>
    <row r="1769" spans="1:6" ht="12.75" x14ac:dyDescent="0.2">
      <c r="A1769" s="2"/>
      <c r="B1769" s="2"/>
      <c r="C1769" s="2"/>
      <c r="D1769" s="2"/>
      <c r="E1769" s="2"/>
      <c r="F1769" s="2"/>
    </row>
    <row r="1770" spans="1:6" ht="12.75" x14ac:dyDescent="0.2">
      <c r="A1770" s="2"/>
      <c r="B1770" s="2"/>
      <c r="C1770" s="2"/>
      <c r="D1770" s="2"/>
      <c r="E1770" s="2"/>
      <c r="F1770" s="2"/>
    </row>
    <row r="1771" spans="1:6" ht="12.75" x14ac:dyDescent="0.2">
      <c r="A1771" s="2"/>
      <c r="B1771" s="2"/>
      <c r="C1771" s="2"/>
      <c r="D1771" s="2"/>
      <c r="E1771" s="2"/>
      <c r="F1771" s="2"/>
    </row>
    <row r="1772" spans="1:6" ht="12.75" x14ac:dyDescent="0.2">
      <c r="A1772" s="2"/>
      <c r="B1772" s="2"/>
      <c r="C1772" s="2"/>
      <c r="D1772" s="2"/>
      <c r="E1772" s="2"/>
      <c r="F1772" s="2"/>
    </row>
    <row r="1773" spans="1:6" ht="12.75" x14ac:dyDescent="0.2">
      <c r="A1773" s="2"/>
      <c r="B1773" s="2"/>
      <c r="C1773" s="2"/>
      <c r="D1773" s="2"/>
      <c r="E1773" s="2"/>
      <c r="F1773" s="2"/>
    </row>
    <row r="1774" spans="1:6" ht="12.75" x14ac:dyDescent="0.2">
      <c r="A1774" s="2"/>
      <c r="B1774" s="2"/>
      <c r="C1774" s="2"/>
      <c r="D1774" s="2"/>
      <c r="E1774" s="2"/>
      <c r="F1774" s="2"/>
    </row>
    <row r="1775" spans="1:6" ht="12.75" x14ac:dyDescent="0.2">
      <c r="A1775" s="2"/>
      <c r="B1775" s="2"/>
      <c r="C1775" s="2"/>
      <c r="D1775" s="2"/>
      <c r="E1775" s="2"/>
      <c r="F1775" s="2"/>
    </row>
    <row r="1776" spans="1:6" ht="12.75" x14ac:dyDescent="0.2">
      <c r="A1776" s="2"/>
      <c r="B1776" s="2"/>
      <c r="C1776" s="2"/>
      <c r="D1776" s="2"/>
      <c r="E1776" s="2"/>
      <c r="F1776" s="2"/>
    </row>
    <row r="1777" spans="1:6" ht="12.75" x14ac:dyDescent="0.2">
      <c r="A1777" s="2"/>
      <c r="B1777" s="2"/>
      <c r="C1777" s="2"/>
      <c r="D1777" s="2"/>
      <c r="E1777" s="2"/>
      <c r="F1777" s="2"/>
    </row>
    <row r="1778" spans="1:6" ht="12.75" x14ac:dyDescent="0.2">
      <c r="A1778" s="2"/>
      <c r="B1778" s="2"/>
      <c r="C1778" s="2"/>
      <c r="D1778" s="2"/>
      <c r="E1778" s="2"/>
      <c r="F1778" s="2"/>
    </row>
    <row r="1779" spans="1:6" ht="12.75" x14ac:dyDescent="0.2">
      <c r="A1779" s="2"/>
      <c r="B1779" s="2"/>
      <c r="C1779" s="2"/>
      <c r="D1779" s="2"/>
      <c r="E1779" s="2"/>
      <c r="F1779" s="2"/>
    </row>
    <row r="1780" spans="1:6" ht="12.75" x14ac:dyDescent="0.2">
      <c r="A1780" s="2"/>
      <c r="B1780" s="2"/>
      <c r="C1780" s="2"/>
      <c r="D1780" s="2"/>
      <c r="E1780" s="2"/>
      <c r="F1780" s="2"/>
    </row>
    <row r="1781" spans="1:6" ht="12.75" x14ac:dyDescent="0.2">
      <c r="A1781" s="2"/>
      <c r="B1781" s="2"/>
      <c r="C1781" s="2"/>
      <c r="D1781" s="2"/>
      <c r="E1781" s="2"/>
      <c r="F1781" s="2"/>
    </row>
    <row r="1782" spans="1:6" ht="12.75" x14ac:dyDescent="0.2">
      <c r="A1782" s="2"/>
      <c r="B1782" s="2"/>
      <c r="C1782" s="2"/>
      <c r="D1782" s="2"/>
      <c r="E1782" s="2"/>
      <c r="F1782" s="2"/>
    </row>
    <row r="1783" spans="1:6" ht="12.75" x14ac:dyDescent="0.2">
      <c r="A1783" s="2"/>
      <c r="B1783" s="2"/>
      <c r="C1783" s="2"/>
      <c r="D1783" s="2"/>
      <c r="E1783" s="2"/>
      <c r="F1783" s="2"/>
    </row>
    <row r="1784" spans="1:6" ht="12.75" x14ac:dyDescent="0.2">
      <c r="A1784" s="2"/>
      <c r="B1784" s="2"/>
      <c r="C1784" s="2"/>
      <c r="D1784" s="2"/>
      <c r="E1784" s="2"/>
      <c r="F1784" s="2"/>
    </row>
    <row r="1785" spans="1:6" ht="12.75" x14ac:dyDescent="0.2">
      <c r="A1785" s="2"/>
      <c r="B1785" s="2"/>
      <c r="C1785" s="2"/>
      <c r="D1785" s="2"/>
      <c r="E1785" s="2"/>
      <c r="F1785" s="2"/>
    </row>
    <row r="1786" spans="1:6" ht="12.75" x14ac:dyDescent="0.2">
      <c r="A1786" s="2"/>
      <c r="B1786" s="2"/>
      <c r="C1786" s="2"/>
      <c r="D1786" s="2"/>
      <c r="E1786" s="2"/>
      <c r="F1786" s="2"/>
    </row>
    <row r="1787" spans="1:6" ht="12.75" x14ac:dyDescent="0.2">
      <c r="A1787" s="2"/>
      <c r="B1787" s="2"/>
      <c r="C1787" s="2"/>
      <c r="D1787" s="2"/>
      <c r="E1787" s="2"/>
      <c r="F1787" s="2"/>
    </row>
    <row r="1788" spans="1:6" ht="12.75" x14ac:dyDescent="0.2">
      <c r="A1788" s="2"/>
      <c r="B1788" s="2"/>
      <c r="C1788" s="2"/>
      <c r="D1788" s="2"/>
      <c r="E1788" s="2"/>
      <c r="F1788" s="2"/>
    </row>
    <row r="1789" spans="1:6" ht="12.75" x14ac:dyDescent="0.2">
      <c r="A1789" s="2"/>
      <c r="B1789" s="2"/>
      <c r="C1789" s="2"/>
      <c r="D1789" s="2"/>
      <c r="E1789" s="2"/>
      <c r="F1789" s="2"/>
    </row>
    <row r="1790" spans="1:6" ht="12.75" x14ac:dyDescent="0.2">
      <c r="A1790" s="2"/>
      <c r="B1790" s="2"/>
      <c r="C1790" s="2"/>
      <c r="D1790" s="2"/>
      <c r="E1790" s="2"/>
      <c r="F1790" s="2"/>
    </row>
    <row r="1791" spans="1:6" ht="12.75" x14ac:dyDescent="0.2">
      <c r="A1791" s="2"/>
      <c r="B1791" s="2"/>
      <c r="C1791" s="2"/>
      <c r="D1791" s="2"/>
      <c r="E1791" s="2"/>
      <c r="F1791" s="2"/>
    </row>
    <row r="1792" spans="1:6" ht="12.75" x14ac:dyDescent="0.2">
      <c r="A1792" s="2"/>
      <c r="B1792" s="2"/>
      <c r="C1792" s="2"/>
      <c r="D1792" s="2"/>
      <c r="E1792" s="2"/>
      <c r="F1792" s="2"/>
    </row>
    <row r="1793" spans="1:6" ht="12.75" x14ac:dyDescent="0.2">
      <c r="A1793" s="2"/>
      <c r="B1793" s="2"/>
      <c r="C1793" s="2"/>
      <c r="D1793" s="2"/>
      <c r="E1793" s="2"/>
      <c r="F1793" s="2"/>
    </row>
    <row r="1794" spans="1:6" ht="12.75" x14ac:dyDescent="0.2">
      <c r="A1794" s="2"/>
      <c r="B1794" s="2"/>
      <c r="C1794" s="2"/>
      <c r="D1794" s="2"/>
      <c r="E1794" s="2"/>
      <c r="F1794" s="2"/>
    </row>
    <row r="1795" spans="1:6" ht="12.75" x14ac:dyDescent="0.2">
      <c r="A1795" s="2"/>
      <c r="B1795" s="2"/>
      <c r="C1795" s="2"/>
      <c r="D1795" s="2"/>
      <c r="E1795" s="2"/>
      <c r="F1795" s="2"/>
    </row>
    <row r="1796" spans="1:6" ht="12.75" x14ac:dyDescent="0.2">
      <c r="A1796" s="2"/>
      <c r="B1796" s="2"/>
      <c r="C1796" s="2"/>
      <c r="D1796" s="2"/>
      <c r="E1796" s="2"/>
      <c r="F1796" s="2"/>
    </row>
    <row r="1797" spans="1:6" ht="12.75" x14ac:dyDescent="0.2">
      <c r="A1797" s="2"/>
      <c r="B1797" s="2"/>
      <c r="C1797" s="2"/>
      <c r="D1797" s="2"/>
      <c r="E1797" s="2"/>
      <c r="F1797" s="2"/>
    </row>
    <row r="1798" spans="1:6" ht="12.75" x14ac:dyDescent="0.2">
      <c r="A1798" s="2"/>
      <c r="B1798" s="2"/>
      <c r="C1798" s="2"/>
      <c r="D1798" s="2"/>
      <c r="E1798" s="2"/>
      <c r="F1798" s="2"/>
    </row>
    <row r="1799" spans="1:6" ht="12.75" x14ac:dyDescent="0.2">
      <c r="A1799" s="2"/>
      <c r="B1799" s="2"/>
      <c r="C1799" s="2"/>
      <c r="D1799" s="2"/>
      <c r="E1799" s="2"/>
      <c r="F1799" s="2"/>
    </row>
    <row r="1800" spans="1:6" ht="12.75" x14ac:dyDescent="0.2">
      <c r="A1800" s="2"/>
      <c r="B1800" s="2"/>
      <c r="C1800" s="2"/>
      <c r="D1800" s="2"/>
      <c r="E1800" s="2"/>
      <c r="F1800" s="2"/>
    </row>
    <row r="1801" spans="1:6" ht="12.75" x14ac:dyDescent="0.2">
      <c r="A1801" s="2"/>
      <c r="B1801" s="2"/>
      <c r="C1801" s="2"/>
      <c r="D1801" s="2"/>
      <c r="E1801" s="2"/>
      <c r="F1801" s="2"/>
    </row>
    <row r="1802" spans="1:6" ht="12.75" x14ac:dyDescent="0.2">
      <c r="A1802" s="2"/>
      <c r="B1802" s="2"/>
      <c r="C1802" s="2"/>
      <c r="D1802" s="2"/>
      <c r="E1802" s="2"/>
      <c r="F1802" s="2"/>
    </row>
    <row r="1803" spans="1:6" ht="12.75" x14ac:dyDescent="0.2">
      <c r="A1803" s="2"/>
      <c r="B1803" s="2"/>
      <c r="C1803" s="2"/>
      <c r="D1803" s="2"/>
      <c r="E1803" s="2"/>
      <c r="F1803" s="2"/>
    </row>
    <row r="1804" spans="1:6" ht="12.75" x14ac:dyDescent="0.2">
      <c r="A1804" s="2"/>
      <c r="B1804" s="2"/>
      <c r="C1804" s="2"/>
      <c r="D1804" s="2"/>
      <c r="E1804" s="2"/>
      <c r="F1804" s="2"/>
    </row>
    <row r="1805" spans="1:6" ht="12.75" x14ac:dyDescent="0.2">
      <c r="A1805" s="2"/>
      <c r="B1805" s="2"/>
      <c r="C1805" s="2"/>
      <c r="D1805" s="2"/>
      <c r="E1805" s="2"/>
      <c r="F1805" s="2"/>
    </row>
    <row r="1806" spans="1:6" ht="12.75" x14ac:dyDescent="0.2">
      <c r="A1806" s="2"/>
      <c r="B1806" s="2"/>
      <c r="C1806" s="2"/>
      <c r="D1806" s="2"/>
      <c r="E1806" s="2"/>
      <c r="F1806" s="2"/>
    </row>
    <row r="1807" spans="1:6" ht="12.75" x14ac:dyDescent="0.2">
      <c r="A1807" s="2"/>
      <c r="B1807" s="2"/>
      <c r="C1807" s="2"/>
      <c r="D1807" s="2"/>
      <c r="E1807" s="2"/>
      <c r="F1807" s="2"/>
    </row>
    <row r="1808" spans="1:6" ht="12.75" x14ac:dyDescent="0.2">
      <c r="A1808" s="2"/>
      <c r="B1808" s="2"/>
      <c r="C1808" s="2"/>
      <c r="D1808" s="2"/>
      <c r="E1808" s="2"/>
      <c r="F1808" s="2"/>
    </row>
    <row r="1809" spans="1:6" ht="12.75" x14ac:dyDescent="0.2">
      <c r="A1809" s="2"/>
      <c r="B1809" s="2"/>
      <c r="C1809" s="2"/>
      <c r="D1809" s="2"/>
      <c r="E1809" s="2"/>
      <c r="F1809" s="2"/>
    </row>
    <row r="1810" spans="1:6" ht="12.75" x14ac:dyDescent="0.2">
      <c r="A1810" s="2"/>
      <c r="B1810" s="2"/>
      <c r="C1810" s="2"/>
      <c r="D1810" s="2"/>
      <c r="E1810" s="2"/>
      <c r="F1810" s="2"/>
    </row>
    <row r="1811" spans="1:6" ht="12.75" x14ac:dyDescent="0.2">
      <c r="A1811" s="2"/>
      <c r="B1811" s="2"/>
      <c r="C1811" s="2"/>
      <c r="D1811" s="2"/>
      <c r="E1811" s="2"/>
      <c r="F1811" s="2"/>
    </row>
    <row r="1812" spans="1:6" ht="12.75" x14ac:dyDescent="0.2">
      <c r="A1812" s="2"/>
      <c r="B1812" s="2"/>
      <c r="C1812" s="2"/>
      <c r="D1812" s="2"/>
      <c r="E1812" s="2"/>
      <c r="F1812" s="2"/>
    </row>
    <row r="1813" spans="1:6" ht="12.75" x14ac:dyDescent="0.2">
      <c r="A1813" s="2"/>
      <c r="B1813" s="2"/>
      <c r="C1813" s="2"/>
      <c r="D1813" s="2"/>
      <c r="E1813" s="2"/>
      <c r="F1813" s="2"/>
    </row>
    <row r="1814" spans="1:6" ht="12.75" x14ac:dyDescent="0.2">
      <c r="A1814" s="2"/>
      <c r="B1814" s="2"/>
      <c r="C1814" s="2"/>
      <c r="D1814" s="2"/>
      <c r="E1814" s="2"/>
      <c r="F1814" s="2"/>
    </row>
    <row r="1815" spans="1:6" ht="12.75" x14ac:dyDescent="0.2">
      <c r="A1815" s="2"/>
      <c r="B1815" s="2"/>
      <c r="C1815" s="2"/>
      <c r="D1815" s="2"/>
      <c r="E1815" s="2"/>
      <c r="F1815" s="2"/>
    </row>
    <row r="1816" spans="1:6" ht="12.75" x14ac:dyDescent="0.2">
      <c r="A1816" s="2"/>
      <c r="B1816" s="2"/>
      <c r="C1816" s="2"/>
      <c r="D1816" s="2"/>
      <c r="E1816" s="2"/>
      <c r="F1816" s="2"/>
    </row>
    <row r="1817" spans="1:6" ht="12.75" x14ac:dyDescent="0.2">
      <c r="A1817" s="2"/>
      <c r="B1817" s="2"/>
      <c r="C1817" s="2"/>
      <c r="D1817" s="2"/>
      <c r="E1817" s="2"/>
      <c r="F1817" s="2"/>
    </row>
    <row r="1818" spans="1:6" ht="12.75" x14ac:dyDescent="0.2">
      <c r="A1818" s="2"/>
      <c r="B1818" s="2"/>
      <c r="C1818" s="2"/>
      <c r="D1818" s="2"/>
      <c r="E1818" s="2"/>
      <c r="F1818" s="2"/>
    </row>
    <row r="1819" spans="1:6" ht="12.75" x14ac:dyDescent="0.2">
      <c r="A1819" s="2"/>
      <c r="B1819" s="2"/>
      <c r="C1819" s="2"/>
      <c r="D1819" s="2"/>
      <c r="E1819" s="2"/>
      <c r="F1819" s="2"/>
    </row>
    <row r="1820" spans="1:6" ht="12.75" x14ac:dyDescent="0.2">
      <c r="A1820" s="2"/>
      <c r="B1820" s="2"/>
      <c r="C1820" s="2"/>
      <c r="D1820" s="2"/>
      <c r="E1820" s="2"/>
      <c r="F1820" s="2"/>
    </row>
    <row r="1821" spans="1:6" ht="12.75" x14ac:dyDescent="0.2">
      <c r="A1821" s="2"/>
      <c r="B1821" s="2"/>
      <c r="C1821" s="2"/>
      <c r="D1821" s="2"/>
      <c r="E1821" s="2"/>
      <c r="F1821" s="2"/>
    </row>
    <row r="1822" spans="1:6" ht="12.75" x14ac:dyDescent="0.2">
      <c r="A1822" s="2"/>
      <c r="B1822" s="2"/>
      <c r="C1822" s="2"/>
      <c r="D1822" s="2"/>
      <c r="E1822" s="2"/>
      <c r="F1822" s="2"/>
    </row>
    <row r="1823" spans="1:6" ht="12.75" x14ac:dyDescent="0.2">
      <c r="A1823" s="2"/>
      <c r="B1823" s="2"/>
      <c r="C1823" s="2"/>
      <c r="D1823" s="2"/>
      <c r="E1823" s="2"/>
      <c r="F1823" s="2"/>
    </row>
    <row r="1824" spans="1:6" ht="12.75" x14ac:dyDescent="0.2">
      <c r="A1824" s="2"/>
      <c r="B1824" s="2"/>
      <c r="C1824" s="2"/>
      <c r="D1824" s="2"/>
      <c r="E1824" s="2"/>
      <c r="F1824" s="2"/>
    </row>
    <row r="1825" spans="1:6" ht="12.75" x14ac:dyDescent="0.2">
      <c r="A1825" s="2"/>
      <c r="B1825" s="2"/>
      <c r="C1825" s="2"/>
      <c r="D1825" s="2"/>
      <c r="E1825" s="2"/>
      <c r="F1825" s="2"/>
    </row>
    <row r="1826" spans="1:6" ht="12.75" x14ac:dyDescent="0.2">
      <c r="A1826" s="2"/>
      <c r="B1826" s="2"/>
      <c r="C1826" s="2"/>
      <c r="D1826" s="2"/>
      <c r="E1826" s="2"/>
      <c r="F1826" s="2"/>
    </row>
    <row r="1827" spans="1:6" ht="12.75" x14ac:dyDescent="0.2">
      <c r="A1827" s="2"/>
      <c r="B1827" s="2"/>
      <c r="C1827" s="2"/>
      <c r="D1827" s="2"/>
      <c r="E1827" s="2"/>
      <c r="F1827" s="2"/>
    </row>
    <row r="1828" spans="1:6" ht="12.75" x14ac:dyDescent="0.2">
      <c r="A1828" s="2"/>
      <c r="B1828" s="2"/>
      <c r="C1828" s="2"/>
      <c r="D1828" s="2"/>
      <c r="E1828" s="2"/>
      <c r="F1828" s="2"/>
    </row>
    <row r="1829" spans="1:6" ht="12.75" x14ac:dyDescent="0.2">
      <c r="A1829" s="2"/>
      <c r="B1829" s="2"/>
      <c r="C1829" s="2"/>
      <c r="D1829" s="2"/>
      <c r="E1829" s="2"/>
      <c r="F1829" s="2"/>
    </row>
    <row r="1830" spans="1:6" ht="12.75" x14ac:dyDescent="0.2">
      <c r="A1830" s="2"/>
      <c r="B1830" s="2"/>
      <c r="C1830" s="2"/>
      <c r="D1830" s="2"/>
      <c r="E1830" s="2"/>
      <c r="F1830" s="2"/>
    </row>
    <row r="1831" spans="1:6" ht="12.75" x14ac:dyDescent="0.2">
      <c r="A1831" s="2"/>
      <c r="B1831" s="2"/>
      <c r="C1831" s="2"/>
      <c r="D1831" s="2"/>
      <c r="E1831" s="2"/>
      <c r="F1831" s="2"/>
    </row>
    <row r="1832" spans="1:6" ht="12.75" x14ac:dyDescent="0.2">
      <c r="A1832" s="2"/>
      <c r="B1832" s="2"/>
      <c r="C1832" s="2"/>
      <c r="D1832" s="2"/>
      <c r="E1832" s="2"/>
      <c r="F1832" s="2"/>
    </row>
    <row r="1833" spans="1:6" ht="12.75" x14ac:dyDescent="0.2">
      <c r="A1833" s="2"/>
      <c r="B1833" s="2"/>
      <c r="C1833" s="2"/>
      <c r="D1833" s="2"/>
      <c r="E1833" s="2"/>
      <c r="F1833" s="2"/>
    </row>
    <row r="1834" spans="1:6" ht="12.75" x14ac:dyDescent="0.2">
      <c r="A1834" s="2"/>
      <c r="B1834" s="2"/>
      <c r="C1834" s="2"/>
      <c r="D1834" s="2"/>
      <c r="E1834" s="2"/>
      <c r="F1834" s="2"/>
    </row>
    <row r="1835" spans="1:6" ht="12.75" x14ac:dyDescent="0.2">
      <c r="A1835" s="2"/>
      <c r="B1835" s="2"/>
      <c r="C1835" s="2"/>
      <c r="D1835" s="2"/>
      <c r="E1835" s="2"/>
      <c r="F1835" s="2"/>
    </row>
    <row r="1836" spans="1:6" ht="12.75" x14ac:dyDescent="0.2">
      <c r="A1836" s="2"/>
      <c r="B1836" s="2"/>
      <c r="C1836" s="2"/>
      <c r="D1836" s="2"/>
      <c r="E1836" s="2"/>
      <c r="F1836" s="2"/>
    </row>
    <row r="1837" spans="1:6" ht="12.75" x14ac:dyDescent="0.2">
      <c r="A1837" s="2"/>
      <c r="B1837" s="2"/>
      <c r="C1837" s="2"/>
      <c r="D1837" s="2"/>
      <c r="E1837" s="2"/>
      <c r="F1837" s="2"/>
    </row>
    <row r="1838" spans="1:6" ht="12.75" x14ac:dyDescent="0.2">
      <c r="A1838" s="2"/>
      <c r="B1838" s="2"/>
      <c r="C1838" s="2"/>
      <c r="D1838" s="2"/>
      <c r="E1838" s="2"/>
      <c r="F1838" s="2"/>
    </row>
    <row r="1839" spans="1:6" ht="12.75" x14ac:dyDescent="0.2">
      <c r="A1839" s="2"/>
      <c r="B1839" s="2"/>
      <c r="C1839" s="2"/>
      <c r="D1839" s="2"/>
      <c r="E1839" s="2"/>
      <c r="F1839" s="2"/>
    </row>
    <row r="1840" spans="1:6" ht="12.75" x14ac:dyDescent="0.2">
      <c r="A1840" s="2"/>
      <c r="B1840" s="2"/>
      <c r="C1840" s="2"/>
      <c r="D1840" s="2"/>
      <c r="E1840" s="2"/>
      <c r="F1840" s="2"/>
    </row>
    <row r="1841" spans="1:6" ht="12.75" x14ac:dyDescent="0.2">
      <c r="A1841" s="2"/>
      <c r="B1841" s="2"/>
      <c r="C1841" s="2"/>
      <c r="D1841" s="2"/>
      <c r="E1841" s="2"/>
      <c r="F1841" s="2"/>
    </row>
    <row r="1842" spans="1:6" ht="12.75" x14ac:dyDescent="0.2">
      <c r="A1842" s="2"/>
      <c r="B1842" s="2"/>
      <c r="C1842" s="2"/>
      <c r="D1842" s="2"/>
      <c r="E1842" s="2"/>
      <c r="F1842" s="2"/>
    </row>
    <row r="1843" spans="1:6" ht="12.75" x14ac:dyDescent="0.2">
      <c r="A1843" s="2"/>
      <c r="B1843" s="2"/>
      <c r="C1843" s="2"/>
      <c r="D1843" s="2"/>
      <c r="E1843" s="2"/>
      <c r="F1843" s="2"/>
    </row>
    <row r="1844" spans="1:6" ht="12.75" x14ac:dyDescent="0.2">
      <c r="A1844" s="2"/>
      <c r="B1844" s="2"/>
      <c r="C1844" s="2"/>
      <c r="D1844" s="2"/>
      <c r="E1844" s="2"/>
      <c r="F1844" s="2"/>
    </row>
    <row r="1845" spans="1:6" ht="12.75" x14ac:dyDescent="0.2">
      <c r="A1845" s="2"/>
      <c r="B1845" s="2"/>
      <c r="C1845" s="2"/>
      <c r="D1845" s="2"/>
      <c r="E1845" s="2"/>
      <c r="F1845" s="2"/>
    </row>
    <row r="1846" spans="1:6" ht="12.75" x14ac:dyDescent="0.2">
      <c r="A1846" s="2"/>
      <c r="B1846" s="2"/>
      <c r="C1846" s="2"/>
      <c r="D1846" s="2"/>
      <c r="E1846" s="2"/>
      <c r="F1846" s="2"/>
    </row>
    <row r="1847" spans="1:6" ht="12.75" x14ac:dyDescent="0.2">
      <c r="A1847" s="2"/>
      <c r="B1847" s="2"/>
      <c r="C1847" s="2"/>
      <c r="D1847" s="2"/>
      <c r="E1847" s="2"/>
      <c r="F1847" s="2"/>
    </row>
    <row r="1848" spans="1:6" ht="12.75" x14ac:dyDescent="0.2">
      <c r="A1848" s="2"/>
      <c r="B1848" s="2"/>
      <c r="C1848" s="2"/>
      <c r="D1848" s="2"/>
      <c r="E1848" s="2"/>
      <c r="F1848" s="2"/>
    </row>
    <row r="1849" spans="1:6" ht="12.75" x14ac:dyDescent="0.2">
      <c r="A1849" s="2"/>
      <c r="B1849" s="2"/>
      <c r="C1849" s="2"/>
      <c r="D1849" s="2"/>
      <c r="E1849" s="2"/>
      <c r="F1849" s="2"/>
    </row>
    <row r="1850" spans="1:6" ht="12.75" x14ac:dyDescent="0.2">
      <c r="A1850" s="2"/>
      <c r="B1850" s="2"/>
      <c r="C1850" s="2"/>
      <c r="D1850" s="2"/>
      <c r="E1850" s="2"/>
      <c r="F1850" s="2"/>
    </row>
    <row r="1851" spans="1:6" ht="12.75" x14ac:dyDescent="0.2">
      <c r="A1851" s="2"/>
      <c r="B1851" s="2"/>
      <c r="C1851" s="2"/>
      <c r="D1851" s="2"/>
      <c r="E1851" s="2"/>
      <c r="F1851" s="2"/>
    </row>
    <row r="1852" spans="1:6" ht="12.75" x14ac:dyDescent="0.2">
      <c r="A1852" s="2"/>
      <c r="B1852" s="2"/>
      <c r="C1852" s="2"/>
      <c r="D1852" s="2"/>
      <c r="E1852" s="2"/>
      <c r="F1852" s="2"/>
    </row>
    <row r="1853" spans="1:6" ht="12.75" x14ac:dyDescent="0.2">
      <c r="A1853" s="2"/>
      <c r="B1853" s="2"/>
      <c r="C1853" s="2"/>
      <c r="D1853" s="2"/>
      <c r="E1853" s="2"/>
      <c r="F1853" s="2"/>
    </row>
    <row r="1854" spans="1:6" ht="12.75" x14ac:dyDescent="0.2">
      <c r="A1854" s="2"/>
      <c r="B1854" s="2"/>
      <c r="C1854" s="2"/>
      <c r="D1854" s="2"/>
      <c r="E1854" s="2"/>
      <c r="F1854" s="2"/>
    </row>
    <row r="1855" spans="1:6" ht="12.75" x14ac:dyDescent="0.2">
      <c r="A1855" s="2"/>
      <c r="B1855" s="2"/>
      <c r="C1855" s="2"/>
      <c r="D1855" s="2"/>
      <c r="E1855" s="2"/>
      <c r="F1855" s="2"/>
    </row>
    <row r="1856" spans="1:6" ht="12.75" x14ac:dyDescent="0.2">
      <c r="A1856" s="2"/>
      <c r="B1856" s="2"/>
      <c r="C1856" s="2"/>
      <c r="D1856" s="2"/>
      <c r="E1856" s="2"/>
      <c r="F1856" s="2"/>
    </row>
    <row r="1857" spans="1:6" ht="12.75" x14ac:dyDescent="0.2">
      <c r="A1857" s="2"/>
      <c r="B1857" s="2"/>
      <c r="C1857" s="2"/>
      <c r="D1857" s="2"/>
      <c r="E1857" s="2"/>
      <c r="F1857" s="2"/>
    </row>
    <row r="1858" spans="1:6" ht="12.75" x14ac:dyDescent="0.2">
      <c r="A1858" s="2"/>
      <c r="B1858" s="2"/>
      <c r="C1858" s="2"/>
      <c r="D1858" s="2"/>
      <c r="E1858" s="2"/>
      <c r="F1858" s="2"/>
    </row>
    <row r="1859" spans="1:6" ht="12.75" x14ac:dyDescent="0.2">
      <c r="A1859" s="2"/>
      <c r="B1859" s="2"/>
      <c r="C1859" s="2"/>
      <c r="D1859" s="2"/>
      <c r="E1859" s="2"/>
      <c r="F1859" s="2"/>
    </row>
    <row r="1860" spans="1:6" ht="12.75" x14ac:dyDescent="0.2">
      <c r="A1860" s="2"/>
      <c r="B1860" s="2"/>
      <c r="C1860" s="2"/>
      <c r="D1860" s="2"/>
      <c r="E1860" s="2"/>
      <c r="F1860" s="2"/>
    </row>
    <row r="1861" spans="1:6" ht="12.75" x14ac:dyDescent="0.2">
      <c r="A1861" s="2"/>
      <c r="B1861" s="2"/>
      <c r="C1861" s="2"/>
      <c r="D1861" s="2"/>
      <c r="E1861" s="2"/>
      <c r="F1861" s="2"/>
    </row>
    <row r="1862" spans="1:6" ht="12.75" x14ac:dyDescent="0.2">
      <c r="A1862" s="2"/>
      <c r="B1862" s="2"/>
      <c r="C1862" s="2"/>
      <c r="D1862" s="2"/>
      <c r="E1862" s="2"/>
      <c r="F1862" s="2"/>
    </row>
    <row r="1863" spans="1:6" ht="12.75" x14ac:dyDescent="0.2">
      <c r="A1863" s="2"/>
      <c r="B1863" s="2"/>
      <c r="C1863" s="2"/>
      <c r="D1863" s="2"/>
      <c r="E1863" s="2"/>
      <c r="F1863" s="2"/>
    </row>
    <row r="1864" spans="1:6" ht="12.75" x14ac:dyDescent="0.2">
      <c r="A1864" s="2"/>
      <c r="B1864" s="2"/>
      <c r="C1864" s="2"/>
      <c r="D1864" s="2"/>
      <c r="E1864" s="2"/>
      <c r="F1864" s="2"/>
    </row>
    <row r="1865" spans="1:6" ht="12.75" x14ac:dyDescent="0.2">
      <c r="A1865" s="2"/>
      <c r="B1865" s="2"/>
      <c r="C1865" s="2"/>
      <c r="D1865" s="2"/>
      <c r="E1865" s="2"/>
      <c r="F1865" s="2"/>
    </row>
    <row r="1866" spans="1:6" ht="12.75" x14ac:dyDescent="0.2">
      <c r="A1866" s="2"/>
      <c r="B1866" s="2"/>
      <c r="C1866" s="2"/>
      <c r="D1866" s="2"/>
      <c r="E1866" s="2"/>
      <c r="F1866" s="2"/>
    </row>
    <row r="1867" spans="1:6" ht="12.75" x14ac:dyDescent="0.2">
      <c r="A1867" s="2"/>
      <c r="B1867" s="2"/>
      <c r="C1867" s="2"/>
      <c r="D1867" s="2"/>
      <c r="E1867" s="2"/>
      <c r="F1867" s="2"/>
    </row>
    <row r="1868" spans="1:6" ht="12.75" x14ac:dyDescent="0.2">
      <c r="A1868" s="2"/>
      <c r="B1868" s="2"/>
      <c r="C1868" s="2"/>
      <c r="D1868" s="2"/>
      <c r="E1868" s="2"/>
      <c r="F1868" s="2"/>
    </row>
    <row r="1869" spans="1:6" ht="12.75" x14ac:dyDescent="0.2">
      <c r="A1869" s="2"/>
      <c r="B1869" s="2"/>
      <c r="C1869" s="2"/>
      <c r="D1869" s="2"/>
      <c r="E1869" s="2"/>
      <c r="F1869" s="2"/>
    </row>
    <row r="1870" spans="1:6" ht="12.75" x14ac:dyDescent="0.2">
      <c r="A1870" s="2"/>
      <c r="B1870" s="2"/>
      <c r="C1870" s="2"/>
      <c r="D1870" s="2"/>
      <c r="E1870" s="2"/>
      <c r="F1870" s="2"/>
    </row>
    <row r="1871" spans="1:6" ht="12.75" x14ac:dyDescent="0.2">
      <c r="A1871" s="2"/>
      <c r="B1871" s="2"/>
      <c r="C1871" s="2"/>
      <c r="D1871" s="2"/>
      <c r="E1871" s="2"/>
      <c r="F1871" s="2"/>
    </row>
    <row r="1872" spans="1:6" ht="12.75" x14ac:dyDescent="0.2">
      <c r="A1872" s="2"/>
      <c r="B1872" s="2"/>
      <c r="C1872" s="2"/>
      <c r="D1872" s="2"/>
      <c r="E1872" s="2"/>
      <c r="F1872" s="2"/>
    </row>
    <row r="1873" spans="1:6" ht="12.75" x14ac:dyDescent="0.2">
      <c r="A1873" s="2"/>
      <c r="B1873" s="2"/>
      <c r="C1873" s="2"/>
      <c r="D1873" s="2"/>
      <c r="E1873" s="2"/>
      <c r="F1873" s="2"/>
    </row>
    <row r="1874" spans="1:6" ht="12.75" x14ac:dyDescent="0.2">
      <c r="A1874" s="2"/>
      <c r="B1874" s="2"/>
      <c r="C1874" s="2"/>
      <c r="D1874" s="2"/>
      <c r="E1874" s="2"/>
      <c r="F1874" s="2"/>
    </row>
    <row r="1875" spans="1:6" ht="12.75" x14ac:dyDescent="0.2">
      <c r="A1875" s="2"/>
      <c r="B1875" s="2"/>
      <c r="C1875" s="2"/>
      <c r="D1875" s="2"/>
      <c r="E1875" s="2"/>
      <c r="F1875" s="2"/>
    </row>
    <row r="1876" spans="1:6" ht="12.75" x14ac:dyDescent="0.2">
      <c r="A1876" s="2"/>
      <c r="B1876" s="2"/>
      <c r="C1876" s="2"/>
      <c r="D1876" s="2"/>
      <c r="E1876" s="2"/>
      <c r="F1876" s="2"/>
    </row>
    <row r="1877" spans="1:6" ht="12.75" x14ac:dyDescent="0.2">
      <c r="A1877" s="2"/>
      <c r="B1877" s="2"/>
      <c r="C1877" s="2"/>
      <c r="D1877" s="2"/>
      <c r="E1877" s="2"/>
      <c r="F1877" s="2"/>
    </row>
    <row r="1878" spans="1:6" ht="12.75" x14ac:dyDescent="0.2">
      <c r="A1878" s="2"/>
      <c r="B1878" s="2"/>
      <c r="C1878" s="2"/>
      <c r="D1878" s="2"/>
      <c r="E1878" s="2"/>
      <c r="F1878" s="2"/>
    </row>
    <row r="1879" spans="1:6" ht="12.75" x14ac:dyDescent="0.2">
      <c r="A1879" s="2"/>
      <c r="B1879" s="2"/>
      <c r="C1879" s="2"/>
      <c r="D1879" s="2"/>
      <c r="E1879" s="2"/>
      <c r="F1879" s="2"/>
    </row>
    <row r="1880" spans="1:6" ht="12.75" x14ac:dyDescent="0.2">
      <c r="A1880" s="2"/>
      <c r="B1880" s="2"/>
      <c r="C1880" s="2"/>
      <c r="D1880" s="2"/>
      <c r="E1880" s="2"/>
      <c r="F1880" s="2"/>
    </row>
    <row r="1881" spans="1:6" ht="12.75" x14ac:dyDescent="0.2">
      <c r="A1881" s="2"/>
      <c r="B1881" s="2"/>
      <c r="C1881" s="2"/>
      <c r="D1881" s="2"/>
      <c r="E1881" s="2"/>
      <c r="F1881" s="2"/>
    </row>
    <row r="1882" spans="1:6" ht="12.75" x14ac:dyDescent="0.2">
      <c r="A1882" s="2"/>
      <c r="B1882" s="2"/>
      <c r="C1882" s="2"/>
      <c r="D1882" s="2"/>
      <c r="E1882" s="2"/>
      <c r="F1882" s="2"/>
    </row>
    <row r="1883" spans="1:6" ht="12.75" x14ac:dyDescent="0.2">
      <c r="A1883" s="2"/>
      <c r="B1883" s="2"/>
      <c r="C1883" s="2"/>
      <c r="D1883" s="2"/>
      <c r="E1883" s="2"/>
      <c r="F1883" s="2"/>
    </row>
    <row r="1884" spans="1:6" ht="12.75" x14ac:dyDescent="0.2">
      <c r="A1884" s="2"/>
      <c r="B1884" s="2"/>
      <c r="C1884" s="2"/>
      <c r="D1884" s="2"/>
      <c r="E1884" s="2"/>
      <c r="F1884" s="2"/>
    </row>
    <row r="1885" spans="1:6" ht="12.75" x14ac:dyDescent="0.2">
      <c r="A1885" s="2"/>
      <c r="B1885" s="2"/>
      <c r="C1885" s="2"/>
      <c r="D1885" s="2"/>
      <c r="E1885" s="2"/>
      <c r="F1885" s="2"/>
    </row>
    <row r="1886" spans="1:6" ht="12.75" x14ac:dyDescent="0.2">
      <c r="A1886" s="2"/>
      <c r="B1886" s="2"/>
      <c r="C1886" s="2"/>
      <c r="D1886" s="2"/>
      <c r="E1886" s="2"/>
      <c r="F1886" s="2"/>
    </row>
    <row r="1887" spans="1:6" ht="12.75" x14ac:dyDescent="0.2">
      <c r="A1887" s="2"/>
      <c r="B1887" s="2"/>
      <c r="C1887" s="2"/>
      <c r="D1887" s="2"/>
      <c r="E1887" s="2"/>
      <c r="F1887" s="2"/>
    </row>
    <row r="1888" spans="1:6" ht="12.75" x14ac:dyDescent="0.2">
      <c r="A1888" s="2"/>
      <c r="B1888" s="2"/>
      <c r="C1888" s="2"/>
      <c r="D1888" s="2"/>
      <c r="E1888" s="2"/>
      <c r="F1888" s="2"/>
    </row>
    <row r="1889" spans="1:6" ht="12.75" x14ac:dyDescent="0.2">
      <c r="A1889" s="2"/>
      <c r="B1889" s="2"/>
      <c r="C1889" s="2"/>
      <c r="D1889" s="2"/>
      <c r="E1889" s="2"/>
      <c r="F1889" s="2"/>
    </row>
    <row r="1890" spans="1:6" ht="12.75" x14ac:dyDescent="0.2">
      <c r="A1890" s="2"/>
      <c r="B1890" s="2"/>
      <c r="C1890" s="2"/>
      <c r="D1890" s="2"/>
      <c r="E1890" s="2"/>
      <c r="F1890" s="2"/>
    </row>
    <row r="1891" spans="1:6" ht="12.75" x14ac:dyDescent="0.2">
      <c r="A1891" s="2"/>
      <c r="B1891" s="2"/>
      <c r="C1891" s="2"/>
      <c r="D1891" s="2"/>
      <c r="E1891" s="2"/>
      <c r="F1891" s="2"/>
    </row>
    <row r="1892" spans="1:6" ht="12.75" x14ac:dyDescent="0.2">
      <c r="A1892" s="2"/>
      <c r="B1892" s="2"/>
      <c r="C1892" s="2"/>
      <c r="D1892" s="2"/>
      <c r="E1892" s="2"/>
      <c r="F1892" s="2"/>
    </row>
    <row r="1893" spans="1:6" ht="12.75" x14ac:dyDescent="0.2">
      <c r="A1893" s="2"/>
      <c r="B1893" s="2"/>
      <c r="C1893" s="2"/>
      <c r="D1893" s="2"/>
      <c r="E1893" s="2"/>
      <c r="F1893" s="2"/>
    </row>
    <row r="1894" spans="1:6" ht="12.75" x14ac:dyDescent="0.2">
      <c r="A1894" s="2"/>
      <c r="B1894" s="2"/>
      <c r="C1894" s="2"/>
      <c r="D1894" s="2"/>
      <c r="E1894" s="2"/>
      <c r="F1894" s="2"/>
    </row>
    <row r="1895" spans="1:6" ht="12.75" x14ac:dyDescent="0.2">
      <c r="A1895" s="2"/>
      <c r="B1895" s="2"/>
      <c r="C1895" s="2"/>
      <c r="D1895" s="2"/>
      <c r="E1895" s="2"/>
      <c r="F1895" s="2"/>
    </row>
    <row r="1896" spans="1:6" ht="12.75" x14ac:dyDescent="0.2">
      <c r="A1896" s="2"/>
      <c r="B1896" s="2"/>
      <c r="C1896" s="2"/>
      <c r="D1896" s="2"/>
      <c r="E1896" s="2"/>
      <c r="F1896" s="2"/>
    </row>
    <row r="1897" spans="1:6" ht="12.75" x14ac:dyDescent="0.2">
      <c r="A1897" s="2"/>
      <c r="B1897" s="2"/>
      <c r="C1897" s="2"/>
      <c r="D1897" s="2"/>
      <c r="E1897" s="2"/>
      <c r="F1897" s="2"/>
    </row>
    <row r="1898" spans="1:6" ht="12.75" x14ac:dyDescent="0.2">
      <c r="A1898" s="2"/>
      <c r="B1898" s="2"/>
      <c r="C1898" s="2"/>
      <c r="D1898" s="2"/>
      <c r="E1898" s="2"/>
      <c r="F1898" s="2"/>
    </row>
    <row r="1899" spans="1:6" ht="12.75" x14ac:dyDescent="0.2">
      <c r="A1899" s="2"/>
      <c r="B1899" s="2"/>
      <c r="C1899" s="2"/>
      <c r="D1899" s="2"/>
      <c r="E1899" s="2"/>
      <c r="F1899" s="2"/>
    </row>
    <row r="1900" spans="1:6" ht="12.75" x14ac:dyDescent="0.2">
      <c r="A1900" s="2"/>
      <c r="B1900" s="2"/>
      <c r="C1900" s="2"/>
      <c r="D1900" s="2"/>
      <c r="E1900" s="2"/>
      <c r="F1900" s="2"/>
    </row>
    <row r="1901" spans="1:6" ht="12.75" x14ac:dyDescent="0.2">
      <c r="A1901" s="2"/>
      <c r="B1901" s="2"/>
      <c r="C1901" s="2"/>
      <c r="D1901" s="2"/>
      <c r="E1901" s="2"/>
      <c r="F1901" s="2"/>
    </row>
    <row r="1902" spans="1:6" ht="12.75" x14ac:dyDescent="0.2">
      <c r="A1902" s="2"/>
      <c r="B1902" s="2"/>
      <c r="C1902" s="2"/>
      <c r="D1902" s="2"/>
      <c r="E1902" s="2"/>
      <c r="F1902" s="2"/>
    </row>
    <row r="1903" spans="1:6" ht="12.75" x14ac:dyDescent="0.2">
      <c r="A1903" s="2"/>
      <c r="B1903" s="2"/>
      <c r="C1903" s="2"/>
      <c r="D1903" s="2"/>
      <c r="E1903" s="2"/>
      <c r="F1903" s="2"/>
    </row>
    <row r="1904" spans="1:6" ht="12.75" x14ac:dyDescent="0.2">
      <c r="A1904" s="2"/>
      <c r="B1904" s="2"/>
      <c r="C1904" s="2"/>
      <c r="D1904" s="2"/>
      <c r="E1904" s="2"/>
      <c r="F1904" s="2"/>
    </row>
    <row r="1905" spans="1:6" ht="12.75" x14ac:dyDescent="0.2">
      <c r="A1905" s="2"/>
      <c r="B1905" s="2"/>
      <c r="C1905" s="2"/>
      <c r="D1905" s="2"/>
      <c r="E1905" s="2"/>
      <c r="F1905" s="2"/>
    </row>
    <row r="1906" spans="1:6" ht="12.75" x14ac:dyDescent="0.2">
      <c r="A1906" s="2"/>
      <c r="B1906" s="2"/>
      <c r="C1906" s="2"/>
      <c r="D1906" s="2"/>
      <c r="E1906" s="2"/>
      <c r="F1906" s="2"/>
    </row>
    <row r="1907" spans="1:6" ht="12.75" x14ac:dyDescent="0.2">
      <c r="A1907" s="2"/>
      <c r="B1907" s="2"/>
      <c r="C1907" s="2"/>
      <c r="D1907" s="2"/>
      <c r="E1907" s="2"/>
      <c r="F1907" s="2"/>
    </row>
    <row r="1908" spans="1:6" ht="12.75" x14ac:dyDescent="0.2">
      <c r="A1908" s="2"/>
      <c r="B1908" s="2"/>
      <c r="C1908" s="2"/>
      <c r="D1908" s="2"/>
      <c r="E1908" s="2"/>
      <c r="F1908" s="2"/>
    </row>
    <row r="1909" spans="1:6" ht="12.75" x14ac:dyDescent="0.2">
      <c r="A1909" s="2"/>
      <c r="B1909" s="2"/>
      <c r="C1909" s="2"/>
      <c r="D1909" s="2"/>
      <c r="E1909" s="2"/>
      <c r="F1909" s="2"/>
    </row>
    <row r="1910" spans="1:6" ht="12.75" x14ac:dyDescent="0.2">
      <c r="A1910" s="2"/>
      <c r="B1910" s="2"/>
      <c r="C1910" s="2"/>
      <c r="D1910" s="2"/>
      <c r="E1910" s="2"/>
      <c r="F1910" s="2"/>
    </row>
    <row r="1911" spans="1:6" ht="12.75" x14ac:dyDescent="0.2">
      <c r="A1911" s="2"/>
      <c r="B1911" s="2"/>
      <c r="C1911" s="2"/>
      <c r="D1911" s="2"/>
      <c r="E1911" s="2"/>
      <c r="F1911" s="2"/>
    </row>
    <row r="1912" spans="1:6" ht="12.75" x14ac:dyDescent="0.2">
      <c r="A1912" s="2"/>
      <c r="B1912" s="2"/>
      <c r="C1912" s="2"/>
      <c r="D1912" s="2"/>
      <c r="E1912" s="2"/>
      <c r="F1912" s="2"/>
    </row>
    <row r="1913" spans="1:6" ht="12.75" x14ac:dyDescent="0.2">
      <c r="A1913" s="2"/>
      <c r="B1913" s="2"/>
      <c r="C1913" s="2"/>
      <c r="D1913" s="2"/>
      <c r="E1913" s="2"/>
      <c r="F1913" s="2"/>
    </row>
    <row r="1914" spans="1:6" ht="12.75" x14ac:dyDescent="0.2">
      <c r="A1914" s="2"/>
      <c r="B1914" s="2"/>
      <c r="C1914" s="2"/>
      <c r="D1914" s="2"/>
      <c r="E1914" s="2"/>
      <c r="F1914" s="2"/>
    </row>
    <row r="1915" spans="1:6" ht="12.75" x14ac:dyDescent="0.2">
      <c r="A1915" s="2"/>
      <c r="B1915" s="2"/>
      <c r="C1915" s="2"/>
      <c r="D1915" s="2"/>
      <c r="E1915" s="2"/>
      <c r="F1915" s="2"/>
    </row>
    <row r="1916" spans="1:6" ht="12.75" x14ac:dyDescent="0.2">
      <c r="A1916" s="2"/>
      <c r="B1916" s="2"/>
      <c r="C1916" s="2"/>
      <c r="D1916" s="2"/>
      <c r="E1916" s="2"/>
      <c r="F1916" s="2"/>
    </row>
    <row r="1917" spans="1:6" ht="12.75" x14ac:dyDescent="0.2">
      <c r="A1917" s="2"/>
      <c r="B1917" s="2"/>
      <c r="C1917" s="2"/>
      <c r="D1917" s="2"/>
      <c r="E1917" s="2"/>
      <c r="F1917" s="2"/>
    </row>
    <row r="1918" spans="1:6" ht="12.75" x14ac:dyDescent="0.2">
      <c r="A1918" s="2"/>
      <c r="B1918" s="2"/>
      <c r="C1918" s="2"/>
      <c r="D1918" s="2"/>
      <c r="E1918" s="2"/>
      <c r="F1918" s="2"/>
    </row>
    <row r="1919" spans="1:6" ht="12.75" x14ac:dyDescent="0.2">
      <c r="A1919" s="2"/>
      <c r="B1919" s="2"/>
      <c r="C1919" s="2"/>
      <c r="D1919" s="2"/>
      <c r="E1919" s="2"/>
      <c r="F1919" s="2"/>
    </row>
    <row r="1920" spans="1:6" ht="12.75" x14ac:dyDescent="0.2">
      <c r="A1920" s="2"/>
      <c r="B1920" s="2"/>
      <c r="C1920" s="2"/>
      <c r="D1920" s="2"/>
      <c r="E1920" s="2"/>
      <c r="F1920" s="2"/>
    </row>
    <row r="1921" spans="1:6" ht="12.75" x14ac:dyDescent="0.2">
      <c r="A1921" s="2"/>
      <c r="B1921" s="2"/>
      <c r="C1921" s="2"/>
      <c r="D1921" s="2"/>
      <c r="E1921" s="2"/>
      <c r="F1921" s="2"/>
    </row>
    <row r="1922" spans="1:6" ht="12.75" x14ac:dyDescent="0.2">
      <c r="A1922" s="2"/>
      <c r="B1922" s="2"/>
      <c r="C1922" s="2"/>
      <c r="D1922" s="2"/>
      <c r="E1922" s="2"/>
      <c r="F1922" s="2"/>
    </row>
    <row r="1923" spans="1:6" ht="12.75" x14ac:dyDescent="0.2">
      <c r="A1923" s="2"/>
      <c r="B1923" s="2"/>
      <c r="C1923" s="2"/>
      <c r="D1923" s="2"/>
      <c r="E1923" s="2"/>
      <c r="F1923" s="2"/>
    </row>
    <row r="1924" spans="1:6" ht="12.75" x14ac:dyDescent="0.2">
      <c r="A1924" s="2"/>
      <c r="B1924" s="2"/>
      <c r="C1924" s="2"/>
      <c r="D1924" s="2"/>
      <c r="E1924" s="2"/>
      <c r="F1924" s="2"/>
    </row>
    <row r="1925" spans="1:6" ht="12.75" x14ac:dyDescent="0.2">
      <c r="A1925" s="2"/>
      <c r="B1925" s="2"/>
      <c r="C1925" s="2"/>
      <c r="D1925" s="2"/>
      <c r="E1925" s="2"/>
      <c r="F1925" s="2"/>
    </row>
    <row r="1926" spans="1:6" ht="12.75" x14ac:dyDescent="0.2">
      <c r="A1926" s="2"/>
      <c r="B1926" s="2"/>
      <c r="C1926" s="2"/>
      <c r="D1926" s="2"/>
      <c r="E1926" s="2"/>
      <c r="F1926" s="2"/>
    </row>
    <row r="1927" spans="1:6" ht="12.75" x14ac:dyDescent="0.2">
      <c r="A1927" s="2"/>
      <c r="B1927" s="2"/>
      <c r="C1927" s="2"/>
      <c r="D1927" s="2"/>
      <c r="E1927" s="2"/>
      <c r="F1927" s="2"/>
    </row>
    <row r="1928" spans="1:6" ht="12.75" x14ac:dyDescent="0.2">
      <c r="A1928" s="2"/>
      <c r="B1928" s="2"/>
      <c r="C1928" s="2"/>
      <c r="D1928" s="2"/>
      <c r="E1928" s="2"/>
      <c r="F1928" s="2"/>
    </row>
    <row r="1929" spans="1:6" ht="12.75" x14ac:dyDescent="0.2">
      <c r="A1929" s="2"/>
      <c r="B1929" s="2"/>
      <c r="C1929" s="2"/>
      <c r="D1929" s="2"/>
      <c r="E1929" s="2"/>
      <c r="F1929" s="2"/>
    </row>
    <row r="1930" spans="1:6" ht="12.75" x14ac:dyDescent="0.2">
      <c r="A1930" s="2"/>
      <c r="B1930" s="2"/>
      <c r="C1930" s="2"/>
      <c r="D1930" s="2"/>
      <c r="E1930" s="2"/>
      <c r="F1930" s="2"/>
    </row>
    <row r="1931" spans="1:6" ht="12.75" x14ac:dyDescent="0.2">
      <c r="A1931" s="2"/>
      <c r="B1931" s="2"/>
      <c r="C1931" s="2"/>
      <c r="D1931" s="2"/>
      <c r="E1931" s="2"/>
      <c r="F1931" s="2"/>
    </row>
    <row r="1932" spans="1:6" ht="12.75" x14ac:dyDescent="0.2">
      <c r="A1932" s="2"/>
      <c r="B1932" s="2"/>
      <c r="C1932" s="2"/>
      <c r="D1932" s="2"/>
      <c r="E1932" s="2"/>
      <c r="F1932" s="2"/>
    </row>
    <row r="1933" spans="1:6" ht="12.75" x14ac:dyDescent="0.2">
      <c r="A1933" s="2"/>
      <c r="B1933" s="2"/>
      <c r="C1933" s="2"/>
      <c r="D1933" s="2"/>
      <c r="E1933" s="2"/>
      <c r="F1933" s="2"/>
    </row>
    <row r="1934" spans="1:6" ht="12.75" x14ac:dyDescent="0.2">
      <c r="A1934" s="2"/>
      <c r="B1934" s="2"/>
      <c r="C1934" s="2"/>
      <c r="D1934" s="2"/>
      <c r="E1934" s="2"/>
      <c r="F1934" s="2"/>
    </row>
    <row r="1935" spans="1:6" ht="12.75" x14ac:dyDescent="0.2">
      <c r="A1935" s="2"/>
      <c r="B1935" s="2"/>
      <c r="C1935" s="2"/>
      <c r="D1935" s="2"/>
      <c r="E1935" s="2"/>
      <c r="F1935" s="2"/>
    </row>
    <row r="1936" spans="1:6" ht="12.75" x14ac:dyDescent="0.2">
      <c r="A1936" s="2"/>
      <c r="B1936" s="2"/>
      <c r="C1936" s="2"/>
      <c r="D1936" s="2"/>
      <c r="E1936" s="2"/>
      <c r="F1936" s="2"/>
    </row>
    <row r="1937" spans="1:6" ht="12.75" x14ac:dyDescent="0.2">
      <c r="A1937" s="2"/>
      <c r="B1937" s="2"/>
      <c r="C1937" s="2"/>
      <c r="D1937" s="2"/>
      <c r="E1937" s="2"/>
      <c r="F1937" s="2"/>
    </row>
    <row r="1938" spans="1:6" ht="12.75" x14ac:dyDescent="0.2">
      <c r="A1938" s="2"/>
      <c r="B1938" s="2"/>
      <c r="C1938" s="2"/>
      <c r="D1938" s="2"/>
      <c r="E1938" s="2"/>
      <c r="F1938" s="2"/>
    </row>
    <row r="1939" spans="1:6" ht="12.75" x14ac:dyDescent="0.2">
      <c r="A1939" s="2"/>
      <c r="B1939" s="2"/>
      <c r="C1939" s="2"/>
      <c r="D1939" s="2"/>
      <c r="E1939" s="2"/>
      <c r="F1939" s="2"/>
    </row>
    <row r="1940" spans="1:6" ht="12.75" x14ac:dyDescent="0.2">
      <c r="A1940" s="2"/>
      <c r="B1940" s="2"/>
      <c r="C1940" s="2"/>
      <c r="D1940" s="2"/>
      <c r="E1940" s="2"/>
      <c r="F1940" s="2"/>
    </row>
    <row r="1941" spans="1:6" ht="12.75" x14ac:dyDescent="0.2">
      <c r="A1941" s="2"/>
      <c r="B1941" s="2"/>
      <c r="C1941" s="2"/>
      <c r="D1941" s="2"/>
      <c r="E1941" s="2"/>
      <c r="F1941" s="2"/>
    </row>
    <row r="1942" spans="1:6" ht="12.75" x14ac:dyDescent="0.2">
      <c r="A1942" s="2"/>
      <c r="B1942" s="2"/>
      <c r="C1942" s="2"/>
      <c r="D1942" s="2"/>
      <c r="E1942" s="2"/>
      <c r="F1942" s="2"/>
    </row>
    <row r="1943" spans="1:6" ht="12.75" x14ac:dyDescent="0.2">
      <c r="A1943" s="2"/>
      <c r="B1943" s="2"/>
      <c r="C1943" s="2"/>
      <c r="D1943" s="2"/>
      <c r="E1943" s="2"/>
      <c r="F1943" s="2"/>
    </row>
    <row r="1944" spans="1:6" ht="12.75" x14ac:dyDescent="0.2">
      <c r="A1944" s="2"/>
      <c r="B1944" s="2"/>
      <c r="C1944" s="2"/>
      <c r="D1944" s="2"/>
      <c r="E1944" s="2"/>
      <c r="F1944" s="2"/>
    </row>
    <row r="1945" spans="1:6" ht="12.75" x14ac:dyDescent="0.2">
      <c r="A1945" s="2"/>
      <c r="B1945" s="2"/>
      <c r="C1945" s="2"/>
      <c r="D1945" s="2"/>
      <c r="E1945" s="2"/>
      <c r="F1945" s="2"/>
    </row>
    <row r="1946" spans="1:6" ht="12.75" x14ac:dyDescent="0.2">
      <c r="A1946" s="2"/>
      <c r="B1946" s="2"/>
      <c r="C1946" s="2"/>
      <c r="D1946" s="2"/>
      <c r="E1946" s="2"/>
      <c r="F1946" s="2"/>
    </row>
    <row r="1947" spans="1:6" ht="12.75" x14ac:dyDescent="0.2">
      <c r="A1947" s="2"/>
      <c r="B1947" s="2"/>
      <c r="C1947" s="2"/>
      <c r="D1947" s="2"/>
      <c r="E1947" s="2"/>
      <c r="F1947" s="2"/>
    </row>
    <row r="1948" spans="1:6" ht="12.75" x14ac:dyDescent="0.2">
      <c r="A1948" s="2"/>
      <c r="B1948" s="2"/>
      <c r="C1948" s="2"/>
      <c r="D1948" s="2"/>
      <c r="E1948" s="2"/>
      <c r="F1948" s="2"/>
    </row>
    <row r="1949" spans="1:6" ht="12.75" x14ac:dyDescent="0.2">
      <c r="A1949" s="2"/>
      <c r="B1949" s="2"/>
      <c r="C1949" s="2"/>
      <c r="D1949" s="2"/>
      <c r="E1949" s="2"/>
      <c r="F1949" s="2"/>
    </row>
    <row r="1950" spans="1:6" ht="12.75" x14ac:dyDescent="0.2">
      <c r="A1950" s="2"/>
      <c r="B1950" s="2"/>
      <c r="C1950" s="2"/>
      <c r="D1950" s="2"/>
      <c r="E1950" s="2"/>
      <c r="F1950" s="2"/>
    </row>
    <row r="1951" spans="1:6" ht="12.75" x14ac:dyDescent="0.2">
      <c r="A1951" s="2"/>
      <c r="B1951" s="2"/>
      <c r="C1951" s="2"/>
      <c r="D1951" s="2"/>
      <c r="E1951" s="2"/>
      <c r="F1951" s="2"/>
    </row>
    <row r="1952" spans="1:6" ht="12.75" x14ac:dyDescent="0.2">
      <c r="A1952" s="2"/>
      <c r="B1952" s="2"/>
      <c r="C1952" s="2"/>
      <c r="D1952" s="2"/>
      <c r="E1952" s="2"/>
      <c r="F1952" s="2"/>
    </row>
    <row r="1953" spans="1:6" ht="12.75" x14ac:dyDescent="0.2">
      <c r="A1953" s="2"/>
      <c r="B1953" s="2"/>
      <c r="C1953" s="2"/>
      <c r="D1953" s="2"/>
      <c r="E1953" s="2"/>
      <c r="F1953" s="2"/>
    </row>
    <row r="1954" spans="1:6" ht="12.75" x14ac:dyDescent="0.2">
      <c r="A1954" s="2"/>
      <c r="B1954" s="2"/>
      <c r="C1954" s="2"/>
      <c r="D1954" s="2"/>
      <c r="E1954" s="2"/>
      <c r="F1954" s="2"/>
    </row>
    <row r="1955" spans="1:6" ht="12.75" x14ac:dyDescent="0.2">
      <c r="A1955" s="2"/>
      <c r="B1955" s="2"/>
      <c r="C1955" s="2"/>
      <c r="D1955" s="2"/>
      <c r="E1955" s="2"/>
      <c r="F1955" s="2"/>
    </row>
    <row r="1956" spans="1:6" ht="12.75" x14ac:dyDescent="0.2">
      <c r="A1956" s="2"/>
      <c r="B1956" s="2"/>
      <c r="C1956" s="2"/>
      <c r="D1956" s="2"/>
      <c r="E1956" s="2"/>
      <c r="F1956" s="2"/>
    </row>
    <row r="1957" spans="1:6" ht="12.75" x14ac:dyDescent="0.2">
      <c r="A1957" s="2"/>
      <c r="B1957" s="2"/>
      <c r="C1957" s="2"/>
      <c r="D1957" s="2"/>
      <c r="E1957" s="2"/>
      <c r="F1957" s="2"/>
    </row>
    <row r="1958" spans="1:6" ht="12.75" x14ac:dyDescent="0.2">
      <c r="A1958" s="2"/>
      <c r="B1958" s="2"/>
      <c r="C1958" s="2"/>
      <c r="D1958" s="2"/>
      <c r="E1958" s="2"/>
      <c r="F1958" s="2"/>
    </row>
    <row r="1959" spans="1:6" ht="12.75" x14ac:dyDescent="0.2">
      <c r="A1959" s="2"/>
      <c r="B1959" s="2"/>
      <c r="C1959" s="2"/>
      <c r="D1959" s="2"/>
      <c r="E1959" s="2"/>
      <c r="F1959" s="2"/>
    </row>
    <row r="1960" spans="1:6" ht="12.75" x14ac:dyDescent="0.2">
      <c r="A1960" s="2"/>
      <c r="B1960" s="2"/>
      <c r="C1960" s="2"/>
      <c r="D1960" s="2"/>
      <c r="E1960" s="2"/>
      <c r="F1960" s="2"/>
    </row>
    <row r="1961" spans="1:6" ht="12.75" x14ac:dyDescent="0.2">
      <c r="A1961" s="2"/>
      <c r="B1961" s="2"/>
      <c r="C1961" s="2"/>
      <c r="D1961" s="2"/>
      <c r="E1961" s="2"/>
      <c r="F1961" s="2"/>
    </row>
    <row r="1962" spans="1:6" ht="12.75" x14ac:dyDescent="0.2">
      <c r="A1962" s="2"/>
      <c r="B1962" s="2"/>
      <c r="C1962" s="2"/>
      <c r="D1962" s="2"/>
      <c r="E1962" s="2"/>
      <c r="F1962" s="2"/>
    </row>
    <row r="1963" spans="1:6" ht="12.75" x14ac:dyDescent="0.2">
      <c r="A1963" s="2"/>
      <c r="B1963" s="2"/>
      <c r="C1963" s="2"/>
      <c r="D1963" s="2"/>
      <c r="E1963" s="2"/>
      <c r="F1963" s="2"/>
    </row>
    <row r="1964" spans="1:6" ht="12.75" x14ac:dyDescent="0.2">
      <c r="A1964" s="2"/>
      <c r="B1964" s="2"/>
      <c r="C1964" s="2"/>
      <c r="D1964" s="2"/>
      <c r="E1964" s="2"/>
      <c r="F1964" s="2"/>
    </row>
    <row r="1965" spans="1:6" ht="12.75" x14ac:dyDescent="0.2">
      <c r="A1965" s="2"/>
      <c r="B1965" s="2"/>
      <c r="C1965" s="2"/>
      <c r="D1965" s="2"/>
      <c r="E1965" s="2"/>
      <c r="F1965" s="2"/>
    </row>
    <row r="1966" spans="1:6" ht="12.75" x14ac:dyDescent="0.2">
      <c r="A1966" s="2"/>
      <c r="B1966" s="2"/>
      <c r="C1966" s="2"/>
      <c r="D1966" s="2"/>
      <c r="E1966" s="2"/>
      <c r="F1966" s="2"/>
    </row>
    <row r="1967" spans="1:6" ht="12.75" x14ac:dyDescent="0.2">
      <c r="A1967" s="2"/>
      <c r="B1967" s="2"/>
      <c r="C1967" s="2"/>
      <c r="D1967" s="2"/>
      <c r="E1967" s="2"/>
      <c r="F1967" s="2"/>
    </row>
    <row r="1968" spans="1:6" ht="12.75" x14ac:dyDescent="0.2">
      <c r="A1968" s="2"/>
      <c r="B1968" s="2"/>
      <c r="C1968" s="2"/>
      <c r="D1968" s="2"/>
      <c r="E1968" s="2"/>
      <c r="F1968" s="2"/>
    </row>
    <row r="1969" spans="1:6" ht="12.75" x14ac:dyDescent="0.2">
      <c r="A1969" s="2"/>
      <c r="B1969" s="2"/>
      <c r="C1969" s="2"/>
      <c r="D1969" s="2"/>
      <c r="E1969" s="2"/>
      <c r="F1969" s="2"/>
    </row>
    <row r="1970" spans="1:6" ht="12.75" x14ac:dyDescent="0.2">
      <c r="A1970" s="2"/>
      <c r="B1970" s="2"/>
      <c r="C1970" s="2"/>
      <c r="D1970" s="2"/>
      <c r="E1970" s="2"/>
      <c r="F1970" s="2"/>
    </row>
    <row r="1971" spans="1:6" ht="12.75" x14ac:dyDescent="0.2">
      <c r="A1971" s="2"/>
      <c r="B1971" s="2"/>
      <c r="C1971" s="2"/>
      <c r="D1971" s="2"/>
      <c r="E1971" s="2"/>
      <c r="F1971" s="2"/>
    </row>
    <row r="1972" spans="1:6" ht="12.75" x14ac:dyDescent="0.2">
      <c r="A1972" s="2"/>
      <c r="B1972" s="2"/>
      <c r="C1972" s="2"/>
      <c r="D1972" s="2"/>
      <c r="E1972" s="2"/>
      <c r="F1972" s="2"/>
    </row>
    <row r="1973" spans="1:6" ht="12.75" x14ac:dyDescent="0.2">
      <c r="A1973" s="2"/>
      <c r="B1973" s="2"/>
      <c r="C1973" s="2"/>
      <c r="D1973" s="2"/>
      <c r="E1973" s="2"/>
      <c r="F1973" s="2"/>
    </row>
    <row r="1974" spans="1:6" ht="12.75" x14ac:dyDescent="0.2">
      <c r="A1974" s="2"/>
      <c r="B1974" s="2"/>
      <c r="C1974" s="2"/>
      <c r="D1974" s="2"/>
      <c r="E1974" s="2"/>
      <c r="F1974" s="2"/>
    </row>
    <row r="1975" spans="1:6" ht="12.75" x14ac:dyDescent="0.2">
      <c r="A1975" s="2"/>
      <c r="B1975" s="2"/>
      <c r="C1975" s="2"/>
      <c r="D1975" s="2"/>
      <c r="E1975" s="2"/>
      <c r="F1975" s="2"/>
    </row>
    <row r="1976" spans="1:6" ht="12.75" x14ac:dyDescent="0.2">
      <c r="A1976" s="2"/>
      <c r="B1976" s="2"/>
      <c r="C1976" s="2"/>
      <c r="D1976" s="2"/>
      <c r="E1976" s="2"/>
      <c r="F1976" s="2"/>
    </row>
    <row r="1977" spans="1:6" ht="12.75" x14ac:dyDescent="0.2">
      <c r="A1977" s="2"/>
      <c r="B1977" s="2"/>
      <c r="C1977" s="2"/>
      <c r="D1977" s="2"/>
      <c r="E1977" s="2"/>
      <c r="F1977" s="2"/>
    </row>
    <row r="1978" spans="1:6" ht="12.75" x14ac:dyDescent="0.2">
      <c r="A1978" s="2"/>
      <c r="B1978" s="2"/>
      <c r="C1978" s="2"/>
      <c r="D1978" s="2"/>
      <c r="E1978" s="2"/>
      <c r="F1978" s="2"/>
    </row>
    <row r="1979" spans="1:6" ht="12.75" x14ac:dyDescent="0.2">
      <c r="A1979" s="2"/>
      <c r="B1979" s="2"/>
      <c r="C1979" s="2"/>
      <c r="D1979" s="2"/>
      <c r="E1979" s="2"/>
      <c r="F1979" s="2"/>
    </row>
    <row r="1980" spans="1:6" ht="12.75" x14ac:dyDescent="0.2">
      <c r="A1980" s="2"/>
      <c r="B1980" s="2"/>
      <c r="C1980" s="2"/>
      <c r="D1980" s="2"/>
      <c r="E1980" s="2"/>
      <c r="F1980" s="2"/>
    </row>
    <row r="1981" spans="1:6" ht="12.75" x14ac:dyDescent="0.2">
      <c r="A1981" s="2"/>
      <c r="B1981" s="2"/>
      <c r="C1981" s="2"/>
      <c r="D1981" s="2"/>
      <c r="E1981" s="2"/>
      <c r="F1981" s="2"/>
    </row>
    <row r="1982" spans="1:6" ht="12.75" x14ac:dyDescent="0.2">
      <c r="A1982" s="2"/>
      <c r="B1982" s="2"/>
      <c r="C1982" s="2"/>
      <c r="D1982" s="2"/>
      <c r="E1982" s="2"/>
      <c r="F1982" s="2"/>
    </row>
    <row r="1983" spans="1:6" ht="12.75" x14ac:dyDescent="0.2">
      <c r="A1983" s="2"/>
      <c r="B1983" s="2"/>
      <c r="C1983" s="2"/>
      <c r="D1983" s="2"/>
      <c r="E1983" s="2"/>
      <c r="F1983" s="2"/>
    </row>
    <row r="1984" spans="1:6" ht="12.75" x14ac:dyDescent="0.2">
      <c r="A1984" s="2"/>
      <c r="B1984" s="2"/>
      <c r="C1984" s="2"/>
      <c r="D1984" s="2"/>
      <c r="E1984" s="2"/>
      <c r="F1984" s="2"/>
    </row>
    <row r="1985" spans="1:6" ht="12.75" x14ac:dyDescent="0.2">
      <c r="A1985" s="2"/>
      <c r="B1985" s="2"/>
      <c r="C1985" s="2"/>
      <c r="D1985" s="2"/>
      <c r="E1985" s="2"/>
      <c r="F1985" s="2"/>
    </row>
    <row r="1986" spans="1:6" ht="12.75" x14ac:dyDescent="0.2">
      <c r="A1986" s="2"/>
      <c r="B1986" s="2"/>
      <c r="C1986" s="2"/>
      <c r="D1986" s="2"/>
      <c r="E1986" s="2"/>
      <c r="F1986" s="2"/>
    </row>
    <row r="1987" spans="1:6" ht="12.75" x14ac:dyDescent="0.2">
      <c r="A1987" s="2"/>
      <c r="B1987" s="2"/>
      <c r="C1987" s="2"/>
      <c r="D1987" s="2"/>
      <c r="E1987" s="2"/>
      <c r="F1987" s="2"/>
    </row>
    <row r="1988" spans="1:6" ht="12.75" x14ac:dyDescent="0.2">
      <c r="A1988" s="2"/>
      <c r="B1988" s="2"/>
      <c r="C1988" s="2"/>
      <c r="D1988" s="2"/>
      <c r="E1988" s="2"/>
      <c r="F1988" s="2"/>
    </row>
    <row r="1989" spans="1:6" ht="12.75" x14ac:dyDescent="0.2">
      <c r="A1989" s="2"/>
      <c r="B1989" s="2"/>
      <c r="C1989" s="2"/>
      <c r="D1989" s="2"/>
      <c r="E1989" s="2"/>
      <c r="F1989" s="2"/>
    </row>
    <row r="1990" spans="1:6" ht="12.75" x14ac:dyDescent="0.2">
      <c r="A1990" s="2"/>
      <c r="B1990" s="2"/>
      <c r="C1990" s="2"/>
      <c r="D1990" s="2"/>
      <c r="E1990" s="2"/>
      <c r="F1990" s="2"/>
    </row>
    <row r="1991" spans="1:6" ht="12.75" x14ac:dyDescent="0.2">
      <c r="A1991" s="2"/>
      <c r="B1991" s="2"/>
      <c r="C1991" s="2"/>
      <c r="D1991" s="2"/>
      <c r="E1991" s="2"/>
      <c r="F1991" s="2"/>
    </row>
    <row r="1992" spans="1:6" ht="12.75" x14ac:dyDescent="0.2">
      <c r="A1992" s="2"/>
      <c r="B1992" s="2"/>
      <c r="C1992" s="2"/>
      <c r="D1992" s="2"/>
      <c r="E1992" s="2"/>
      <c r="F1992" s="2"/>
    </row>
    <row r="1993" spans="1:6" ht="12.75" x14ac:dyDescent="0.2">
      <c r="A1993" s="2"/>
      <c r="B1993" s="2"/>
      <c r="C1993" s="2"/>
      <c r="D1993" s="2"/>
      <c r="E1993" s="2"/>
      <c r="F1993" s="2"/>
    </row>
    <row r="1994" spans="1:6" ht="12.75" x14ac:dyDescent="0.2">
      <c r="A1994" s="2"/>
      <c r="B1994" s="2"/>
      <c r="C1994" s="2"/>
      <c r="D1994" s="2"/>
      <c r="E1994" s="2"/>
      <c r="F1994" s="2"/>
    </row>
    <row r="1995" spans="1:6" ht="12.75" x14ac:dyDescent="0.2">
      <c r="A1995" s="2"/>
      <c r="B1995" s="2"/>
      <c r="C1995" s="2"/>
      <c r="D1995" s="2"/>
      <c r="E1995" s="2"/>
      <c r="F1995" s="2"/>
    </row>
    <row r="1996" spans="1:6" ht="12.75" x14ac:dyDescent="0.2">
      <c r="A1996" s="2"/>
      <c r="B1996" s="2"/>
      <c r="C1996" s="2"/>
      <c r="D1996" s="2"/>
      <c r="E1996" s="2"/>
      <c r="F1996" s="2"/>
    </row>
    <row r="1997" spans="1:6" ht="12.75" x14ac:dyDescent="0.2">
      <c r="A1997" s="2"/>
      <c r="B1997" s="2"/>
      <c r="C1997" s="2"/>
      <c r="D1997" s="2"/>
      <c r="E1997" s="2"/>
      <c r="F1997" s="2"/>
    </row>
    <row r="1998" spans="1:6" ht="12.75" x14ac:dyDescent="0.2">
      <c r="A1998" s="2"/>
      <c r="B1998" s="2"/>
      <c r="C1998" s="2"/>
      <c r="D1998" s="2"/>
      <c r="E1998" s="2"/>
      <c r="F1998" s="2"/>
    </row>
    <row r="1999" spans="1:6" ht="12.75" x14ac:dyDescent="0.2">
      <c r="A1999" s="2"/>
      <c r="B1999" s="2"/>
      <c r="C1999" s="2"/>
      <c r="D1999" s="2"/>
      <c r="E1999" s="2"/>
      <c r="F1999" s="2"/>
    </row>
    <row r="2000" spans="1:6" ht="12.75" x14ac:dyDescent="0.2">
      <c r="A2000" s="2"/>
      <c r="B2000" s="2"/>
      <c r="C2000" s="2"/>
      <c r="D2000" s="2"/>
      <c r="E2000" s="2"/>
      <c r="F2000" s="2"/>
    </row>
    <row r="2001" spans="1:6" ht="12.75" x14ac:dyDescent="0.2">
      <c r="A2001" s="2"/>
      <c r="B2001" s="2"/>
      <c r="C2001" s="2"/>
      <c r="D2001" s="2"/>
      <c r="E2001" s="2"/>
      <c r="F2001" s="2"/>
    </row>
    <row r="2002" spans="1:6" ht="12.75" x14ac:dyDescent="0.2">
      <c r="A2002" s="2"/>
      <c r="B2002" s="2"/>
      <c r="C2002" s="2"/>
      <c r="D2002" s="2"/>
      <c r="E2002" s="2"/>
      <c r="F2002" s="2"/>
    </row>
    <row r="2003" spans="1:6" ht="12.75" x14ac:dyDescent="0.2">
      <c r="A2003" s="2"/>
      <c r="B2003" s="2"/>
      <c r="C2003" s="2"/>
      <c r="D2003" s="2"/>
      <c r="E2003" s="2"/>
      <c r="F2003" s="2"/>
    </row>
    <row r="2004" spans="1:6" ht="12.75" x14ac:dyDescent="0.2">
      <c r="A2004" s="2"/>
      <c r="B2004" s="2"/>
      <c r="C2004" s="2"/>
      <c r="D2004" s="2"/>
      <c r="E2004" s="2"/>
      <c r="F2004" s="2"/>
    </row>
    <row r="2005" spans="1:6" ht="12.75" x14ac:dyDescent="0.2">
      <c r="A2005" s="2"/>
      <c r="B2005" s="2"/>
      <c r="C2005" s="2"/>
      <c r="D2005" s="2"/>
      <c r="E2005" s="2"/>
      <c r="F2005" s="2"/>
    </row>
    <row r="2006" spans="1:6" ht="12.75" x14ac:dyDescent="0.2">
      <c r="A2006" s="2"/>
      <c r="B2006" s="2"/>
      <c r="C2006" s="2"/>
      <c r="D2006" s="2"/>
      <c r="E2006" s="2"/>
      <c r="F2006" s="2"/>
    </row>
    <row r="2007" spans="1:6" ht="12.75" x14ac:dyDescent="0.2">
      <c r="A2007" s="2"/>
      <c r="B2007" s="2"/>
      <c r="C2007" s="2"/>
      <c r="D2007" s="2"/>
      <c r="E2007" s="2"/>
      <c r="F2007" s="2"/>
    </row>
    <row r="2008" spans="1:6" ht="12.75" x14ac:dyDescent="0.2">
      <c r="A2008" s="2"/>
      <c r="B2008" s="2"/>
      <c r="C2008" s="2"/>
      <c r="D2008" s="2"/>
      <c r="E2008" s="2"/>
      <c r="F2008" s="2"/>
    </row>
    <row r="2009" spans="1:6" ht="12.75" x14ac:dyDescent="0.2">
      <c r="A2009" s="2"/>
      <c r="B2009" s="2"/>
      <c r="C2009" s="2"/>
      <c r="D2009" s="2"/>
      <c r="E2009" s="2"/>
      <c r="F2009" s="2"/>
    </row>
    <row r="2010" spans="1:6" ht="12.75" x14ac:dyDescent="0.2">
      <c r="A2010" s="2"/>
      <c r="B2010" s="2"/>
      <c r="C2010" s="2"/>
      <c r="D2010" s="2"/>
      <c r="E2010" s="2"/>
      <c r="F2010" s="2"/>
    </row>
    <row r="2011" spans="1:6" ht="12.75" x14ac:dyDescent="0.2">
      <c r="A2011" s="2"/>
      <c r="B2011" s="2"/>
      <c r="C2011" s="2"/>
      <c r="D2011" s="2"/>
      <c r="E2011" s="2"/>
      <c r="F2011" s="2"/>
    </row>
    <row r="2012" spans="1:6" ht="12.75" x14ac:dyDescent="0.2">
      <c r="A2012" s="2"/>
      <c r="B2012" s="2"/>
      <c r="C2012" s="2"/>
      <c r="D2012" s="2"/>
      <c r="E2012" s="2"/>
      <c r="F2012" s="2"/>
    </row>
    <row r="2013" spans="1:6" ht="12.75" x14ac:dyDescent="0.2">
      <c r="A2013" s="2"/>
      <c r="B2013" s="2"/>
      <c r="C2013" s="2"/>
      <c r="D2013" s="2"/>
      <c r="E2013" s="2"/>
      <c r="F2013" s="2"/>
    </row>
    <row r="2014" spans="1:6" ht="12.75" x14ac:dyDescent="0.2">
      <c r="A2014" s="2"/>
      <c r="B2014" s="2"/>
      <c r="C2014" s="2"/>
      <c r="D2014" s="2"/>
      <c r="E2014" s="2"/>
      <c r="F2014" s="2"/>
    </row>
    <row r="2015" spans="1:6" ht="12.75" x14ac:dyDescent="0.2">
      <c r="A2015" s="2"/>
      <c r="B2015" s="2"/>
      <c r="C2015" s="2"/>
      <c r="D2015" s="2"/>
      <c r="E2015" s="2"/>
      <c r="F2015" s="2"/>
    </row>
    <row r="2016" spans="1:6" ht="12.75" x14ac:dyDescent="0.2">
      <c r="A2016" s="2"/>
      <c r="B2016" s="2"/>
      <c r="C2016" s="2"/>
      <c r="D2016" s="2"/>
      <c r="E2016" s="2"/>
      <c r="F2016" s="2"/>
    </row>
    <row r="2017" spans="1:6" ht="12.75" x14ac:dyDescent="0.2">
      <c r="A2017" s="2"/>
      <c r="B2017" s="2"/>
      <c r="C2017" s="2"/>
      <c r="D2017" s="2"/>
      <c r="E2017" s="2"/>
      <c r="F2017" s="2"/>
    </row>
    <row r="2018" spans="1:6" ht="12.75" x14ac:dyDescent="0.2">
      <c r="A2018" s="2"/>
      <c r="B2018" s="2"/>
      <c r="C2018" s="2"/>
      <c r="D2018" s="2"/>
      <c r="E2018" s="2"/>
      <c r="F2018" s="2"/>
    </row>
    <row r="2019" spans="1:6" ht="12.75" x14ac:dyDescent="0.2">
      <c r="A2019" s="2"/>
      <c r="B2019" s="2"/>
      <c r="C2019" s="2"/>
      <c r="D2019" s="2"/>
      <c r="E2019" s="2"/>
      <c r="F2019" s="2"/>
    </row>
    <row r="2020" spans="1:6" ht="12.75" x14ac:dyDescent="0.2">
      <c r="A2020" s="2"/>
      <c r="B2020" s="2"/>
      <c r="C2020" s="2"/>
      <c r="D2020" s="2"/>
      <c r="E2020" s="2"/>
      <c r="F2020" s="2"/>
    </row>
    <row r="2021" spans="1:6" ht="12.75" x14ac:dyDescent="0.2">
      <c r="A2021" s="2"/>
      <c r="B2021" s="2"/>
      <c r="C2021" s="2"/>
      <c r="D2021" s="2"/>
      <c r="E2021" s="2"/>
      <c r="F2021" s="2"/>
    </row>
    <row r="2022" spans="1:6" ht="12.75" x14ac:dyDescent="0.2">
      <c r="A2022" s="2"/>
      <c r="B2022" s="2"/>
      <c r="C2022" s="2"/>
      <c r="D2022" s="2"/>
      <c r="E2022" s="2"/>
      <c r="F2022" s="2"/>
    </row>
    <row r="2023" spans="1:6" ht="12.75" x14ac:dyDescent="0.2">
      <c r="A2023" s="2"/>
      <c r="B2023" s="2"/>
      <c r="C2023" s="2"/>
      <c r="D2023" s="2"/>
      <c r="E2023" s="2"/>
      <c r="F2023" s="2"/>
    </row>
    <row r="2024" spans="1:6" ht="12.75" x14ac:dyDescent="0.2">
      <c r="A2024" s="2"/>
      <c r="B2024" s="2"/>
      <c r="C2024" s="2"/>
      <c r="D2024" s="2"/>
      <c r="E2024" s="2"/>
      <c r="F2024" s="2"/>
    </row>
    <row r="2025" spans="1:6" ht="12.75" x14ac:dyDescent="0.2">
      <c r="A2025" s="2"/>
      <c r="B2025" s="2"/>
      <c r="C2025" s="2"/>
      <c r="D2025" s="2"/>
      <c r="E2025" s="2"/>
      <c r="F2025" s="2"/>
    </row>
    <row r="2026" spans="1:6" ht="12.75" x14ac:dyDescent="0.2">
      <c r="A2026" s="2"/>
      <c r="B2026" s="2"/>
      <c r="C2026" s="2"/>
      <c r="D2026" s="2"/>
      <c r="E2026" s="2"/>
      <c r="F2026" s="2"/>
    </row>
    <row r="2027" spans="1:6" ht="12.75" x14ac:dyDescent="0.2">
      <c r="A2027" s="2"/>
      <c r="B2027" s="2"/>
      <c r="C2027" s="2"/>
      <c r="D2027" s="2"/>
      <c r="E2027" s="2"/>
      <c r="F2027" s="2"/>
    </row>
    <row r="2028" spans="1:6" ht="12.75" x14ac:dyDescent="0.2">
      <c r="A2028" s="2"/>
      <c r="B2028" s="2"/>
      <c r="C2028" s="2"/>
      <c r="D2028" s="2"/>
      <c r="E2028" s="2"/>
      <c r="F2028" s="2"/>
    </row>
    <row r="2029" spans="1:6" ht="12.75" x14ac:dyDescent="0.2">
      <c r="A2029" s="2"/>
      <c r="B2029" s="2"/>
      <c r="C2029" s="2"/>
      <c r="D2029" s="2"/>
      <c r="E2029" s="2"/>
      <c r="F2029" s="2"/>
    </row>
    <row r="2030" spans="1:6" ht="12.75" x14ac:dyDescent="0.2">
      <c r="A2030" s="2"/>
      <c r="B2030" s="2"/>
      <c r="C2030" s="2"/>
      <c r="D2030" s="2"/>
      <c r="E2030" s="2"/>
      <c r="F2030" s="2"/>
    </row>
    <row r="2031" spans="1:6" ht="12.75" x14ac:dyDescent="0.2">
      <c r="A2031" s="2"/>
      <c r="B2031" s="2"/>
      <c r="C2031" s="2"/>
      <c r="D2031" s="2"/>
      <c r="E2031" s="2"/>
      <c r="F2031" s="2"/>
    </row>
    <row r="2032" spans="1:6" ht="12.75" x14ac:dyDescent="0.2">
      <c r="A2032" s="2"/>
      <c r="B2032" s="2"/>
      <c r="C2032" s="2"/>
      <c r="D2032" s="2"/>
      <c r="E2032" s="2"/>
      <c r="F2032" s="2"/>
    </row>
    <row r="2033" spans="1:6" ht="12.75" x14ac:dyDescent="0.2">
      <c r="A2033" s="2"/>
      <c r="B2033" s="2"/>
      <c r="C2033" s="2"/>
      <c r="D2033" s="2"/>
      <c r="E2033" s="2"/>
      <c r="F2033" s="2"/>
    </row>
    <row r="2034" spans="1:6" ht="12.75" x14ac:dyDescent="0.2">
      <c r="A2034" s="2"/>
      <c r="B2034" s="2"/>
      <c r="C2034" s="2"/>
      <c r="D2034" s="2"/>
      <c r="E2034" s="2"/>
      <c r="F2034" s="2"/>
    </row>
    <row r="2035" spans="1:6" ht="12.75" x14ac:dyDescent="0.2">
      <c r="A2035" s="2"/>
      <c r="B2035" s="2"/>
      <c r="C2035" s="2"/>
      <c r="D2035" s="2"/>
      <c r="E2035" s="2"/>
      <c r="F2035" s="2"/>
    </row>
    <row r="2036" spans="1:6" ht="12.75" x14ac:dyDescent="0.2">
      <c r="A2036" s="2"/>
      <c r="B2036" s="2"/>
      <c r="C2036" s="2"/>
      <c r="D2036" s="2"/>
      <c r="E2036" s="2"/>
      <c r="F2036" s="2"/>
    </row>
    <row r="2037" spans="1:6" ht="12.75" x14ac:dyDescent="0.2">
      <c r="A2037" s="2"/>
      <c r="B2037" s="2"/>
      <c r="C2037" s="2"/>
      <c r="D2037" s="2"/>
      <c r="E2037" s="2"/>
      <c r="F2037" s="2"/>
    </row>
    <row r="2038" spans="1:6" ht="12.75" x14ac:dyDescent="0.2">
      <c r="A2038" s="2"/>
      <c r="B2038" s="2"/>
      <c r="C2038" s="2"/>
      <c r="D2038" s="2"/>
      <c r="E2038" s="2"/>
      <c r="F2038" s="2"/>
    </row>
    <row r="2039" spans="1:6" ht="12.75" x14ac:dyDescent="0.2">
      <c r="A2039" s="2"/>
      <c r="B2039" s="2"/>
      <c r="C2039" s="2"/>
      <c r="D2039" s="2"/>
      <c r="E2039" s="2"/>
      <c r="F2039" s="2"/>
    </row>
    <row r="2040" spans="1:6" ht="12.75" x14ac:dyDescent="0.2">
      <c r="A2040" s="2"/>
      <c r="B2040" s="2"/>
      <c r="C2040" s="2"/>
      <c r="D2040" s="2"/>
      <c r="E2040" s="2"/>
      <c r="F2040" s="2"/>
    </row>
    <row r="2041" spans="1:6" ht="12.75" x14ac:dyDescent="0.2">
      <c r="A2041" s="2"/>
      <c r="B2041" s="2"/>
      <c r="C2041" s="2"/>
      <c r="D2041" s="2"/>
      <c r="E2041" s="2"/>
      <c r="F2041" s="2"/>
    </row>
    <row r="2042" spans="1:6" ht="12.75" x14ac:dyDescent="0.2">
      <c r="A2042" s="2"/>
      <c r="B2042" s="2"/>
      <c r="C2042" s="2"/>
      <c r="D2042" s="2"/>
      <c r="E2042" s="2"/>
      <c r="F2042" s="2"/>
    </row>
    <row r="2043" spans="1:6" ht="12.75" x14ac:dyDescent="0.2">
      <c r="A2043" s="2"/>
      <c r="B2043" s="2"/>
      <c r="C2043" s="2"/>
      <c r="D2043" s="2"/>
      <c r="E2043" s="2"/>
      <c r="F2043" s="2"/>
    </row>
    <row r="2044" spans="1:6" ht="12.75" x14ac:dyDescent="0.2">
      <c r="A2044" s="2"/>
      <c r="B2044" s="2"/>
      <c r="C2044" s="2"/>
      <c r="D2044" s="2"/>
      <c r="E2044" s="2"/>
      <c r="F2044" s="2"/>
    </row>
    <row r="2045" spans="1:6" ht="12.75" x14ac:dyDescent="0.2">
      <c r="A2045" s="2"/>
      <c r="B2045" s="2"/>
      <c r="C2045" s="2"/>
      <c r="D2045" s="2"/>
      <c r="E2045" s="2"/>
      <c r="F2045" s="2"/>
    </row>
    <row r="2046" spans="1:6" ht="12.75" x14ac:dyDescent="0.2">
      <c r="A2046" s="2"/>
      <c r="B2046" s="2"/>
      <c r="C2046" s="2"/>
      <c r="D2046" s="2"/>
      <c r="E2046" s="2"/>
      <c r="F2046" s="2"/>
    </row>
    <row r="2047" spans="1:6" ht="12.75" x14ac:dyDescent="0.2">
      <c r="A2047" s="2"/>
      <c r="B2047" s="2"/>
      <c r="C2047" s="2"/>
      <c r="D2047" s="2"/>
      <c r="E2047" s="2"/>
      <c r="F2047" s="2"/>
    </row>
    <row r="2048" spans="1:6" ht="12.75" x14ac:dyDescent="0.2">
      <c r="A2048" s="2"/>
      <c r="B2048" s="2"/>
      <c r="C2048" s="2"/>
      <c r="D2048" s="2"/>
      <c r="E2048" s="2"/>
      <c r="F2048" s="2"/>
    </row>
    <row r="2049" spans="1:6" ht="12.75" x14ac:dyDescent="0.2">
      <c r="A2049" s="2"/>
      <c r="B2049" s="2"/>
      <c r="C2049" s="2"/>
      <c r="D2049" s="2"/>
      <c r="E2049" s="2"/>
      <c r="F2049" s="2"/>
    </row>
    <row r="2050" spans="1:6" ht="12.75" x14ac:dyDescent="0.2">
      <c r="A2050" s="2"/>
      <c r="B2050" s="2"/>
      <c r="C2050" s="2"/>
      <c r="D2050" s="2"/>
      <c r="E2050" s="2"/>
      <c r="F2050" s="2"/>
    </row>
    <row r="2051" spans="1:6" ht="12.75" x14ac:dyDescent="0.2">
      <c r="A2051" s="2"/>
      <c r="B2051" s="2"/>
      <c r="C2051" s="2"/>
      <c r="D2051" s="2"/>
      <c r="E2051" s="2"/>
      <c r="F2051" s="2"/>
    </row>
    <row r="2052" spans="1:6" ht="12.75" x14ac:dyDescent="0.2">
      <c r="A2052" s="2"/>
      <c r="B2052" s="2"/>
      <c r="C2052" s="2"/>
      <c r="D2052" s="2"/>
      <c r="E2052" s="2"/>
      <c r="F2052" s="2"/>
    </row>
    <row r="2053" spans="1:6" ht="12.75" x14ac:dyDescent="0.2">
      <c r="A2053" s="2"/>
      <c r="B2053" s="2"/>
      <c r="C2053" s="2"/>
      <c r="D2053" s="2"/>
      <c r="E2053" s="2"/>
      <c r="F2053" s="2"/>
    </row>
    <row r="2054" spans="1:6" ht="12.75" x14ac:dyDescent="0.2">
      <c r="A2054" s="2"/>
      <c r="B2054" s="2"/>
      <c r="C2054" s="2"/>
      <c r="D2054" s="2"/>
      <c r="E2054" s="2"/>
      <c r="F2054" s="2"/>
    </row>
    <row r="2055" spans="1:6" ht="12.75" x14ac:dyDescent="0.2">
      <c r="A2055" s="2"/>
      <c r="B2055" s="2"/>
      <c r="C2055" s="2"/>
      <c r="D2055" s="2"/>
      <c r="E2055" s="2"/>
      <c r="F2055" s="2"/>
    </row>
    <row r="2056" spans="1:6" ht="12.75" x14ac:dyDescent="0.2">
      <c r="A2056" s="2"/>
      <c r="B2056" s="2"/>
      <c r="C2056" s="2"/>
      <c r="D2056" s="2"/>
      <c r="E2056" s="2"/>
      <c r="F2056" s="2"/>
    </row>
    <row r="2057" spans="1:6" ht="12.75" x14ac:dyDescent="0.2">
      <c r="A2057" s="2"/>
      <c r="B2057" s="2"/>
      <c r="C2057" s="2"/>
      <c r="D2057" s="2"/>
      <c r="E2057" s="2"/>
      <c r="F2057" s="2"/>
    </row>
    <row r="2058" spans="1:6" ht="12.75" x14ac:dyDescent="0.2">
      <c r="A2058" s="2"/>
      <c r="B2058" s="2"/>
      <c r="C2058" s="2"/>
      <c r="D2058" s="2"/>
      <c r="E2058" s="2"/>
      <c r="F2058" s="2"/>
    </row>
    <row r="2059" spans="1:6" ht="12.75" x14ac:dyDescent="0.2">
      <c r="A2059" s="2"/>
      <c r="B2059" s="2"/>
      <c r="C2059" s="2"/>
      <c r="D2059" s="2"/>
      <c r="E2059" s="2"/>
      <c r="F2059" s="2"/>
    </row>
    <row r="2060" spans="1:6" ht="12.75" x14ac:dyDescent="0.2">
      <c r="A2060" s="2"/>
      <c r="B2060" s="2"/>
      <c r="C2060" s="2"/>
      <c r="D2060" s="2"/>
      <c r="E2060" s="2"/>
      <c r="F2060" s="2"/>
    </row>
    <row r="2061" spans="1:6" ht="12.75" x14ac:dyDescent="0.2">
      <c r="A2061" s="2"/>
      <c r="B2061" s="2"/>
      <c r="C2061" s="2"/>
      <c r="D2061" s="2"/>
      <c r="E2061" s="2"/>
      <c r="F2061" s="2"/>
    </row>
    <row r="2062" spans="1:6" ht="12.75" x14ac:dyDescent="0.2">
      <c r="A2062" s="2"/>
      <c r="B2062" s="2"/>
      <c r="C2062" s="2"/>
      <c r="D2062" s="2"/>
      <c r="E2062" s="2"/>
      <c r="F2062" s="2"/>
    </row>
    <row r="2063" spans="1:6" ht="12.75" x14ac:dyDescent="0.2">
      <c r="A2063" s="2"/>
      <c r="B2063" s="2"/>
      <c r="C2063" s="2"/>
      <c r="D2063" s="2"/>
      <c r="E2063" s="2"/>
      <c r="F2063" s="2"/>
    </row>
    <row r="2064" spans="1:6" ht="12.75" x14ac:dyDescent="0.2">
      <c r="A2064" s="2"/>
      <c r="B2064" s="2"/>
      <c r="C2064" s="2"/>
      <c r="D2064" s="2"/>
      <c r="E2064" s="2"/>
      <c r="F2064" s="2"/>
    </row>
    <row r="2065" spans="1:6" ht="12.75" x14ac:dyDescent="0.2">
      <c r="A2065" s="2"/>
      <c r="B2065" s="2"/>
      <c r="C2065" s="2"/>
      <c r="D2065" s="2"/>
      <c r="E2065" s="2"/>
      <c r="F2065" s="2"/>
    </row>
    <row r="2066" spans="1:6" ht="12.75" x14ac:dyDescent="0.2">
      <c r="A2066" s="2"/>
      <c r="B2066" s="2"/>
      <c r="C2066" s="2"/>
      <c r="D2066" s="2"/>
      <c r="E2066" s="2"/>
      <c r="F2066" s="2"/>
    </row>
    <row r="2067" spans="1:6" ht="12.75" x14ac:dyDescent="0.2">
      <c r="A2067" s="2"/>
      <c r="B2067" s="2"/>
      <c r="C2067" s="2"/>
      <c r="D2067" s="2"/>
      <c r="E2067" s="2"/>
      <c r="F2067" s="2"/>
    </row>
    <row r="2068" spans="1:6" ht="12.75" x14ac:dyDescent="0.2">
      <c r="A2068" s="2"/>
      <c r="B2068" s="2"/>
      <c r="C2068" s="2"/>
      <c r="D2068" s="2"/>
      <c r="E2068" s="2"/>
      <c r="F2068" s="2"/>
    </row>
    <row r="2069" spans="1:6" ht="12.75" x14ac:dyDescent="0.2">
      <c r="A2069" s="2"/>
      <c r="B2069" s="2"/>
      <c r="C2069" s="2"/>
      <c r="D2069" s="2"/>
      <c r="E2069" s="2"/>
      <c r="F2069" s="2"/>
    </row>
    <row r="2070" spans="1:6" ht="12.75" x14ac:dyDescent="0.2">
      <c r="A2070" s="2"/>
      <c r="B2070" s="2"/>
      <c r="C2070" s="2"/>
      <c r="D2070" s="2"/>
      <c r="E2070" s="2"/>
      <c r="F2070" s="2"/>
    </row>
    <row r="2071" spans="1:6" ht="12.75" x14ac:dyDescent="0.2">
      <c r="A2071" s="2"/>
      <c r="B2071" s="2"/>
      <c r="C2071" s="2"/>
      <c r="D2071" s="2"/>
      <c r="E2071" s="2"/>
      <c r="F2071" s="2"/>
    </row>
    <row r="2072" spans="1:6" ht="12.75" x14ac:dyDescent="0.2">
      <c r="A2072" s="2"/>
      <c r="B2072" s="2"/>
      <c r="C2072" s="2"/>
      <c r="D2072" s="2"/>
      <c r="E2072" s="2"/>
      <c r="F2072" s="2"/>
    </row>
    <row r="2073" spans="1:6" ht="12.75" x14ac:dyDescent="0.2">
      <c r="A2073" s="2"/>
      <c r="B2073" s="2"/>
      <c r="C2073" s="2"/>
      <c r="D2073" s="2"/>
      <c r="E2073" s="2"/>
      <c r="F2073" s="2"/>
    </row>
    <row r="2074" spans="1:6" ht="12.75" x14ac:dyDescent="0.2">
      <c r="A2074" s="2"/>
      <c r="B2074" s="2"/>
      <c r="C2074" s="2"/>
      <c r="D2074" s="2"/>
      <c r="E2074" s="2"/>
      <c r="F2074" s="2"/>
    </row>
    <row r="2075" spans="1:6" ht="12.75" x14ac:dyDescent="0.2">
      <c r="A2075" s="2"/>
      <c r="B2075" s="2"/>
      <c r="C2075" s="2"/>
      <c r="D2075" s="2"/>
      <c r="E2075" s="2"/>
      <c r="F2075" s="2"/>
    </row>
    <row r="2076" spans="1:6" ht="12.75" x14ac:dyDescent="0.2">
      <c r="A2076" s="2"/>
      <c r="B2076" s="2"/>
      <c r="C2076" s="2"/>
      <c r="D2076" s="2"/>
      <c r="E2076" s="2"/>
      <c r="F2076" s="2"/>
    </row>
    <row r="2077" spans="1:6" ht="12.75" x14ac:dyDescent="0.2">
      <c r="A2077" s="2"/>
      <c r="B2077" s="2"/>
      <c r="C2077" s="2"/>
      <c r="D2077" s="2"/>
      <c r="E2077" s="2"/>
      <c r="F2077" s="2"/>
    </row>
    <row r="2078" spans="1:6" ht="12.75" x14ac:dyDescent="0.2">
      <c r="A2078" s="2"/>
      <c r="B2078" s="2"/>
      <c r="C2078" s="2"/>
      <c r="D2078" s="2"/>
      <c r="E2078" s="2"/>
      <c r="F2078" s="2"/>
    </row>
    <row r="2079" spans="1:6" ht="12.75" x14ac:dyDescent="0.2">
      <c r="A2079" s="2"/>
      <c r="B2079" s="2"/>
      <c r="C2079" s="2"/>
      <c r="D2079" s="2"/>
      <c r="E2079" s="2"/>
      <c r="F2079" s="2"/>
    </row>
    <row r="2080" spans="1:6" ht="12.75" x14ac:dyDescent="0.2">
      <c r="A2080" s="2"/>
      <c r="B2080" s="2"/>
      <c r="C2080" s="2"/>
      <c r="D2080" s="2"/>
      <c r="E2080" s="2"/>
      <c r="F2080" s="2"/>
    </row>
    <row r="2081" spans="1:6" ht="12.75" x14ac:dyDescent="0.2">
      <c r="A2081" s="2"/>
      <c r="B2081" s="2"/>
      <c r="C2081" s="2"/>
      <c r="D2081" s="2"/>
      <c r="E2081" s="2"/>
      <c r="F2081" s="2"/>
    </row>
    <row r="2082" spans="1:6" ht="12.75" x14ac:dyDescent="0.2">
      <c r="A2082" s="2"/>
      <c r="B2082" s="2"/>
      <c r="C2082" s="2"/>
      <c r="D2082" s="2"/>
      <c r="E2082" s="2"/>
      <c r="F2082" s="2"/>
    </row>
    <row r="2083" spans="1:6" ht="12.75" x14ac:dyDescent="0.2">
      <c r="A2083" s="2"/>
      <c r="B2083" s="2"/>
      <c r="C2083" s="2"/>
      <c r="D2083" s="2"/>
      <c r="E2083" s="2"/>
      <c r="F2083" s="2"/>
    </row>
    <row r="2084" spans="1:6" ht="12.75" x14ac:dyDescent="0.2">
      <c r="A2084" s="2"/>
      <c r="B2084" s="2"/>
      <c r="C2084" s="2"/>
      <c r="D2084" s="2"/>
      <c r="E2084" s="2"/>
      <c r="F2084" s="2"/>
    </row>
    <row r="2085" spans="1:6" ht="12.75" x14ac:dyDescent="0.2">
      <c r="A2085" s="2"/>
      <c r="B2085" s="2"/>
      <c r="C2085" s="2"/>
      <c r="D2085" s="2"/>
      <c r="E2085" s="2"/>
      <c r="F2085" s="2"/>
    </row>
    <row r="2086" spans="1:6" ht="12.75" x14ac:dyDescent="0.2">
      <c r="A2086" s="2"/>
      <c r="B2086" s="2"/>
      <c r="C2086" s="2"/>
      <c r="D2086" s="2"/>
      <c r="E2086" s="2"/>
      <c r="F2086" s="2"/>
    </row>
    <row r="2087" spans="1:6" ht="12.75" x14ac:dyDescent="0.2">
      <c r="A2087" s="2"/>
      <c r="B2087" s="2"/>
      <c r="C2087" s="2"/>
      <c r="D2087" s="2"/>
      <c r="E2087" s="2"/>
      <c r="F2087" s="2"/>
    </row>
    <row r="2088" spans="1:6" ht="12.75" x14ac:dyDescent="0.2">
      <c r="A2088" s="2"/>
      <c r="B2088" s="2"/>
      <c r="C2088" s="2"/>
      <c r="D2088" s="2"/>
      <c r="E2088" s="2"/>
      <c r="F2088" s="2"/>
    </row>
    <row r="2089" spans="1:6" ht="12.75" x14ac:dyDescent="0.2">
      <c r="A2089" s="2"/>
      <c r="B2089" s="2"/>
      <c r="C2089" s="2"/>
      <c r="D2089" s="2"/>
      <c r="E2089" s="2"/>
      <c r="F2089" s="2"/>
    </row>
    <row r="2090" spans="1:6" ht="12.75" x14ac:dyDescent="0.2">
      <c r="A2090" s="2"/>
      <c r="B2090" s="2"/>
      <c r="C2090" s="2"/>
      <c r="D2090" s="2"/>
      <c r="E2090" s="2"/>
      <c r="F2090" s="2"/>
    </row>
    <row r="2091" spans="1:6" ht="12.75" x14ac:dyDescent="0.2">
      <c r="A2091" s="2"/>
      <c r="B2091" s="2"/>
      <c r="C2091" s="2"/>
      <c r="D2091" s="2"/>
      <c r="E2091" s="2"/>
      <c r="F2091" s="2"/>
    </row>
    <row r="2092" spans="1:6" ht="12.75" x14ac:dyDescent="0.2">
      <c r="A2092" s="2"/>
      <c r="B2092" s="2"/>
      <c r="C2092" s="2"/>
      <c r="D2092" s="2"/>
      <c r="E2092" s="2"/>
      <c r="F2092" s="2"/>
    </row>
    <row r="2093" spans="1:6" ht="12.75" x14ac:dyDescent="0.2">
      <c r="A2093" s="2"/>
      <c r="B2093" s="2"/>
      <c r="C2093" s="2"/>
      <c r="D2093" s="2"/>
      <c r="E2093" s="2"/>
      <c r="F2093" s="2"/>
    </row>
    <row r="2094" spans="1:6" ht="12.75" x14ac:dyDescent="0.2">
      <c r="A2094" s="2"/>
      <c r="B2094" s="2"/>
      <c r="C2094" s="2"/>
      <c r="D2094" s="2"/>
      <c r="E2094" s="2"/>
      <c r="F2094" s="2"/>
    </row>
    <row r="2095" spans="1:6" ht="12.75" x14ac:dyDescent="0.2">
      <c r="A2095" s="2"/>
      <c r="B2095" s="2"/>
      <c r="C2095" s="2"/>
      <c r="D2095" s="2"/>
      <c r="E2095" s="2"/>
      <c r="F2095" s="2"/>
    </row>
    <row r="2096" spans="1:6" ht="12.75" x14ac:dyDescent="0.2">
      <c r="A2096" s="2"/>
      <c r="B2096" s="2"/>
      <c r="C2096" s="2"/>
      <c r="D2096" s="2"/>
      <c r="E2096" s="2"/>
      <c r="F2096" s="2"/>
    </row>
    <row r="2097" spans="1:6" ht="12.75" x14ac:dyDescent="0.2">
      <c r="A2097" s="2"/>
      <c r="B2097" s="2"/>
      <c r="C2097" s="2"/>
      <c r="D2097" s="2"/>
      <c r="E2097" s="2"/>
      <c r="F2097" s="2"/>
    </row>
    <row r="2098" spans="1:6" ht="12.75" x14ac:dyDescent="0.2">
      <c r="A2098" s="2"/>
      <c r="B2098" s="2"/>
      <c r="C2098" s="2"/>
      <c r="D2098" s="2"/>
      <c r="E2098" s="2"/>
      <c r="F2098" s="2"/>
    </row>
    <row r="2099" spans="1:6" ht="12.75" x14ac:dyDescent="0.2">
      <c r="A2099" s="2"/>
      <c r="B2099" s="2"/>
      <c r="C2099" s="2"/>
      <c r="D2099" s="2"/>
      <c r="E2099" s="2"/>
      <c r="F2099" s="2"/>
    </row>
    <row r="2100" spans="1:6" ht="12.75" x14ac:dyDescent="0.2">
      <c r="A2100" s="2"/>
      <c r="B2100" s="2"/>
      <c r="C2100" s="2"/>
      <c r="D2100" s="2"/>
      <c r="E2100" s="2"/>
      <c r="F2100" s="2"/>
    </row>
    <row r="2101" spans="1:6" ht="12.75" x14ac:dyDescent="0.2">
      <c r="A2101" s="2"/>
      <c r="B2101" s="2"/>
      <c r="C2101" s="2"/>
      <c r="D2101" s="2"/>
      <c r="E2101" s="2"/>
      <c r="F2101" s="2"/>
    </row>
    <row r="2102" spans="1:6" ht="12.75" x14ac:dyDescent="0.2">
      <c r="A2102" s="2"/>
      <c r="B2102" s="2"/>
      <c r="C2102" s="2"/>
      <c r="D2102" s="2"/>
      <c r="E2102" s="2"/>
      <c r="F2102" s="2"/>
    </row>
    <row r="2103" spans="1:6" ht="12.75" x14ac:dyDescent="0.2">
      <c r="A2103" s="2"/>
      <c r="B2103" s="2"/>
      <c r="C2103" s="2"/>
      <c r="D2103" s="2"/>
      <c r="E2103" s="2"/>
      <c r="F2103" s="2"/>
    </row>
    <row r="2104" spans="1:6" ht="12.75" x14ac:dyDescent="0.2">
      <c r="A2104" s="2"/>
      <c r="B2104" s="2"/>
      <c r="C2104" s="2"/>
      <c r="D2104" s="2"/>
      <c r="E2104" s="2"/>
      <c r="F2104" s="2"/>
    </row>
    <row r="2105" spans="1:6" ht="12.75" x14ac:dyDescent="0.2">
      <c r="A2105" s="2"/>
      <c r="B2105" s="2"/>
      <c r="C2105" s="2"/>
      <c r="D2105" s="2"/>
      <c r="E2105" s="2"/>
      <c r="F2105" s="2"/>
    </row>
    <row r="2106" spans="1:6" ht="12.75" x14ac:dyDescent="0.2">
      <c r="A2106" s="2"/>
      <c r="B2106" s="2"/>
      <c r="C2106" s="2"/>
      <c r="D2106" s="2"/>
      <c r="E2106" s="2"/>
      <c r="F2106" s="2"/>
    </row>
    <row r="2107" spans="1:6" ht="12.75" x14ac:dyDescent="0.2">
      <c r="A2107" s="2"/>
      <c r="B2107" s="2"/>
      <c r="C2107" s="2"/>
      <c r="D2107" s="2"/>
      <c r="E2107" s="2"/>
      <c r="F2107" s="2"/>
    </row>
    <row r="2108" spans="1:6" ht="12.75" x14ac:dyDescent="0.2">
      <c r="A2108" s="2"/>
      <c r="B2108" s="2"/>
      <c r="C2108" s="2"/>
      <c r="D2108" s="2"/>
      <c r="E2108" s="2"/>
      <c r="F2108" s="2"/>
    </row>
    <row r="2109" spans="1:6" ht="12.75" x14ac:dyDescent="0.2">
      <c r="A2109" s="2"/>
      <c r="B2109" s="2"/>
      <c r="C2109" s="2"/>
      <c r="D2109" s="2"/>
      <c r="E2109" s="2"/>
      <c r="F2109" s="2"/>
    </row>
    <row r="2110" spans="1:6" ht="12.75" x14ac:dyDescent="0.2">
      <c r="A2110" s="2"/>
      <c r="B2110" s="2"/>
      <c r="C2110" s="2"/>
      <c r="D2110" s="2"/>
      <c r="E2110" s="2"/>
      <c r="F2110" s="2"/>
    </row>
    <row r="2111" spans="1:6" ht="12.75" x14ac:dyDescent="0.2">
      <c r="A2111" s="2"/>
      <c r="B2111" s="2"/>
      <c r="C2111" s="2"/>
      <c r="D2111" s="2"/>
      <c r="E2111" s="2"/>
      <c r="F2111" s="2"/>
    </row>
    <row r="2112" spans="1:6" ht="12.75" x14ac:dyDescent="0.2">
      <c r="A2112" s="2"/>
      <c r="B2112" s="2"/>
      <c r="C2112" s="2"/>
      <c r="D2112" s="2"/>
      <c r="E2112" s="2"/>
      <c r="F2112" s="2"/>
    </row>
    <row r="2113" spans="1:6" ht="12.75" x14ac:dyDescent="0.2">
      <c r="A2113" s="2"/>
      <c r="B2113" s="2"/>
      <c r="C2113" s="2"/>
      <c r="D2113" s="2"/>
      <c r="E2113" s="2"/>
      <c r="F2113" s="2"/>
    </row>
    <row r="2114" spans="1:6" ht="12.75" x14ac:dyDescent="0.2">
      <c r="A2114" s="2"/>
      <c r="B2114" s="2"/>
      <c r="C2114" s="2"/>
      <c r="D2114" s="2"/>
      <c r="E2114" s="2"/>
      <c r="F2114" s="2"/>
    </row>
    <row r="2115" spans="1:6" ht="12.75" x14ac:dyDescent="0.2">
      <c r="A2115" s="2"/>
      <c r="B2115" s="2"/>
      <c r="C2115" s="2"/>
      <c r="D2115" s="2"/>
      <c r="E2115" s="2"/>
      <c r="F2115" s="2"/>
    </row>
    <row r="2116" spans="1:6" ht="12.75" x14ac:dyDescent="0.2">
      <c r="A2116" s="2"/>
      <c r="B2116" s="2"/>
      <c r="C2116" s="2"/>
      <c r="D2116" s="2"/>
      <c r="E2116" s="2"/>
      <c r="F2116" s="2"/>
    </row>
    <row r="2117" spans="1:6" ht="12.75" x14ac:dyDescent="0.2">
      <c r="A2117" s="2"/>
      <c r="B2117" s="2"/>
      <c r="C2117" s="2"/>
      <c r="D2117" s="2"/>
      <c r="E2117" s="2"/>
      <c r="F2117" s="2"/>
    </row>
    <row r="2118" spans="1:6" ht="12.75" x14ac:dyDescent="0.2">
      <c r="A2118" s="2"/>
      <c r="B2118" s="2"/>
      <c r="C2118" s="2"/>
      <c r="D2118" s="2"/>
      <c r="E2118" s="2"/>
      <c r="F2118" s="2"/>
    </row>
    <row r="2119" spans="1:6" ht="12.75" x14ac:dyDescent="0.2">
      <c r="A2119" s="2"/>
      <c r="B2119" s="2"/>
      <c r="C2119" s="2"/>
      <c r="D2119" s="2"/>
      <c r="E2119" s="2"/>
      <c r="F2119" s="2"/>
    </row>
    <row r="2120" spans="1:6" ht="12.75" x14ac:dyDescent="0.2">
      <c r="A2120" s="2"/>
      <c r="B2120" s="2"/>
      <c r="C2120" s="2"/>
      <c r="D2120" s="2"/>
      <c r="E2120" s="2"/>
      <c r="F2120" s="2"/>
    </row>
    <row r="2121" spans="1:6" ht="12.75" x14ac:dyDescent="0.2">
      <c r="A2121" s="2"/>
      <c r="B2121" s="2"/>
      <c r="C2121" s="2"/>
      <c r="D2121" s="2"/>
      <c r="E2121" s="2"/>
      <c r="F2121" s="2"/>
    </row>
    <row r="2122" spans="1:6" ht="12.75" x14ac:dyDescent="0.2">
      <c r="A2122" s="2"/>
      <c r="B2122" s="2"/>
      <c r="C2122" s="2"/>
      <c r="D2122" s="2"/>
      <c r="E2122" s="2"/>
      <c r="F2122" s="2"/>
    </row>
    <row r="2123" spans="1:6" ht="12.75" x14ac:dyDescent="0.2">
      <c r="A2123" s="2"/>
      <c r="B2123" s="2"/>
      <c r="C2123" s="2"/>
      <c r="D2123" s="2"/>
      <c r="E2123" s="2"/>
      <c r="F2123" s="2"/>
    </row>
    <row r="2124" spans="1:6" ht="12.75" x14ac:dyDescent="0.2">
      <c r="A2124" s="2"/>
      <c r="B2124" s="2"/>
      <c r="C2124" s="2"/>
      <c r="D2124" s="2"/>
      <c r="E2124" s="2"/>
      <c r="F2124" s="2"/>
    </row>
    <row r="2125" spans="1:6" ht="12.75" x14ac:dyDescent="0.2">
      <c r="A2125" s="2"/>
      <c r="B2125" s="2"/>
      <c r="C2125" s="2"/>
      <c r="D2125" s="2"/>
      <c r="E2125" s="2"/>
      <c r="F2125" s="2"/>
    </row>
    <row r="2126" spans="1:6" ht="12.75" x14ac:dyDescent="0.2">
      <c r="A2126" s="2"/>
      <c r="B2126" s="2"/>
      <c r="C2126" s="2"/>
      <c r="D2126" s="2"/>
      <c r="E2126" s="2"/>
      <c r="F2126" s="2"/>
    </row>
    <row r="2127" spans="1:6" ht="12.75" x14ac:dyDescent="0.2">
      <c r="A2127" s="2"/>
      <c r="B2127" s="2"/>
      <c r="C2127" s="2"/>
      <c r="D2127" s="2"/>
      <c r="E2127" s="2"/>
      <c r="F2127" s="2"/>
    </row>
    <row r="2128" spans="1:6" ht="12.75" x14ac:dyDescent="0.2">
      <c r="A2128" s="2"/>
      <c r="B2128" s="2"/>
      <c r="C2128" s="2"/>
      <c r="D2128" s="2"/>
      <c r="E2128" s="2"/>
      <c r="F2128" s="2"/>
    </row>
    <row r="2129" spans="1:6" ht="12.75" x14ac:dyDescent="0.2">
      <c r="A2129" s="2"/>
      <c r="B2129" s="2"/>
      <c r="C2129" s="2"/>
      <c r="D2129" s="2"/>
      <c r="E2129" s="2"/>
      <c r="F2129" s="2"/>
    </row>
    <row r="2130" spans="1:6" ht="12.75" x14ac:dyDescent="0.2">
      <c r="A2130" s="2"/>
      <c r="B2130" s="2"/>
      <c r="C2130" s="2"/>
      <c r="D2130" s="2"/>
      <c r="E2130" s="2"/>
      <c r="F2130" s="2"/>
    </row>
    <row r="2131" spans="1:6" ht="12.75" x14ac:dyDescent="0.2">
      <c r="A2131" s="2"/>
      <c r="B2131" s="2"/>
      <c r="C2131" s="2"/>
      <c r="D2131" s="2"/>
      <c r="E2131" s="2"/>
      <c r="F2131" s="2"/>
    </row>
    <row r="2132" spans="1:6" ht="12.75" x14ac:dyDescent="0.2">
      <c r="A2132" s="2"/>
      <c r="B2132" s="2"/>
      <c r="C2132" s="2"/>
      <c r="D2132" s="2"/>
      <c r="E2132" s="2"/>
      <c r="F2132" s="2"/>
    </row>
    <row r="2133" spans="1:6" ht="12.75" x14ac:dyDescent="0.2">
      <c r="A2133" s="2"/>
      <c r="B2133" s="2"/>
      <c r="C2133" s="2"/>
      <c r="D2133" s="2"/>
      <c r="E2133" s="2"/>
      <c r="F2133" s="2"/>
    </row>
    <row r="2134" spans="1:6" ht="12.75" x14ac:dyDescent="0.2">
      <c r="A2134" s="2"/>
      <c r="B2134" s="2"/>
      <c r="C2134" s="2"/>
      <c r="D2134" s="2"/>
      <c r="E2134" s="2"/>
      <c r="F2134" s="2"/>
    </row>
    <row r="2135" spans="1:6" ht="12.75" x14ac:dyDescent="0.2">
      <c r="A2135" s="2"/>
      <c r="B2135" s="2"/>
      <c r="C2135" s="2"/>
      <c r="D2135" s="2"/>
      <c r="E2135" s="2"/>
      <c r="F2135" s="2"/>
    </row>
    <row r="2136" spans="1:6" ht="12.75" x14ac:dyDescent="0.2">
      <c r="A2136" s="2"/>
      <c r="B2136" s="2"/>
      <c r="C2136" s="2"/>
      <c r="D2136" s="2"/>
      <c r="E2136" s="2"/>
      <c r="F2136" s="2"/>
    </row>
    <row r="2137" spans="1:6" ht="12.75" x14ac:dyDescent="0.2">
      <c r="A2137" s="2"/>
      <c r="B2137" s="2"/>
      <c r="C2137" s="2"/>
      <c r="D2137" s="2"/>
      <c r="E2137" s="2"/>
      <c r="F2137" s="2"/>
    </row>
    <row r="2138" spans="1:6" ht="12.75" x14ac:dyDescent="0.2">
      <c r="A2138" s="2"/>
      <c r="B2138" s="2"/>
      <c r="C2138" s="2"/>
      <c r="D2138" s="2"/>
      <c r="E2138" s="2"/>
      <c r="F2138" s="2"/>
    </row>
    <row r="2139" spans="1:6" ht="12.75" x14ac:dyDescent="0.2">
      <c r="A2139" s="2"/>
      <c r="B2139" s="2"/>
      <c r="C2139" s="2"/>
      <c r="D2139" s="2"/>
      <c r="E2139" s="2"/>
      <c r="F2139" s="2"/>
    </row>
    <row r="2140" spans="1:6" ht="12.75" x14ac:dyDescent="0.2">
      <c r="A2140" s="2"/>
      <c r="B2140" s="2"/>
      <c r="C2140" s="2"/>
      <c r="D2140" s="2"/>
      <c r="E2140" s="2"/>
      <c r="F2140" s="2"/>
    </row>
    <row r="2141" spans="1:6" ht="12.75" x14ac:dyDescent="0.2">
      <c r="A2141" s="2"/>
      <c r="B2141" s="2"/>
      <c r="C2141" s="2"/>
      <c r="D2141" s="2"/>
      <c r="E2141" s="2"/>
      <c r="F2141" s="2"/>
    </row>
    <row r="2142" spans="1:6" ht="12.75" x14ac:dyDescent="0.2">
      <c r="A2142" s="2"/>
      <c r="B2142" s="2"/>
      <c r="C2142" s="2"/>
      <c r="D2142" s="2"/>
      <c r="E2142" s="2"/>
      <c r="F2142" s="2"/>
    </row>
    <row r="2143" spans="1:6" ht="12.75" x14ac:dyDescent="0.2">
      <c r="A2143" s="2"/>
      <c r="B2143" s="2"/>
      <c r="C2143" s="2"/>
      <c r="D2143" s="2"/>
      <c r="E2143" s="2"/>
      <c r="F2143" s="2"/>
    </row>
    <row r="2144" spans="1:6" ht="12.75" x14ac:dyDescent="0.2">
      <c r="A2144" s="2"/>
      <c r="B2144" s="2"/>
      <c r="C2144" s="2"/>
      <c r="D2144" s="2"/>
      <c r="E2144" s="2"/>
      <c r="F2144" s="2"/>
    </row>
    <row r="2145" spans="1:6" ht="12.75" x14ac:dyDescent="0.2">
      <c r="A2145" s="2"/>
      <c r="B2145" s="2"/>
      <c r="C2145" s="2"/>
      <c r="D2145" s="2"/>
      <c r="E2145" s="2"/>
      <c r="F2145" s="2"/>
    </row>
    <row r="2146" spans="1:6" ht="12.75" x14ac:dyDescent="0.2">
      <c r="A2146" s="2"/>
      <c r="B2146" s="2"/>
      <c r="C2146" s="2"/>
      <c r="D2146" s="2"/>
      <c r="E2146" s="2"/>
      <c r="F2146" s="2"/>
    </row>
    <row r="2147" spans="1:6" ht="12.75" x14ac:dyDescent="0.2">
      <c r="A2147" s="2"/>
      <c r="B2147" s="2"/>
      <c r="C2147" s="2"/>
      <c r="D2147" s="2"/>
      <c r="E2147" s="2"/>
      <c r="F2147" s="2"/>
    </row>
    <row r="2148" spans="1:6" ht="12.75" x14ac:dyDescent="0.2">
      <c r="A2148" s="2"/>
      <c r="B2148" s="2"/>
      <c r="C2148" s="2"/>
      <c r="D2148" s="2"/>
      <c r="E2148" s="2"/>
      <c r="F2148" s="2"/>
    </row>
    <row r="2149" spans="1:6" ht="12.75" x14ac:dyDescent="0.2">
      <c r="A2149" s="2"/>
      <c r="B2149" s="2"/>
      <c r="C2149" s="2"/>
      <c r="D2149" s="2"/>
      <c r="E2149" s="2"/>
      <c r="F2149" s="2"/>
    </row>
    <row r="2150" spans="1:6" ht="12.75" x14ac:dyDescent="0.2">
      <c r="A2150" s="2"/>
      <c r="B2150" s="2"/>
      <c r="C2150" s="2"/>
      <c r="D2150" s="2"/>
      <c r="E2150" s="2"/>
      <c r="F2150" s="2"/>
    </row>
    <row r="2151" spans="1:6" ht="12.75" x14ac:dyDescent="0.2">
      <c r="A2151" s="2"/>
      <c r="B2151" s="2"/>
      <c r="C2151" s="2"/>
      <c r="D2151" s="2"/>
      <c r="E2151" s="2"/>
      <c r="F2151" s="2"/>
    </row>
    <row r="2152" spans="1:6" ht="12.75" x14ac:dyDescent="0.2">
      <c r="A2152" s="2"/>
      <c r="B2152" s="2"/>
      <c r="C2152" s="2"/>
      <c r="D2152" s="2"/>
      <c r="E2152" s="2"/>
      <c r="F2152" s="2"/>
    </row>
    <row r="2153" spans="1:6" ht="12.75" x14ac:dyDescent="0.2">
      <c r="A2153" s="2"/>
      <c r="B2153" s="2"/>
      <c r="C2153" s="2"/>
      <c r="D2153" s="2"/>
      <c r="E2153" s="2"/>
      <c r="F2153" s="2"/>
    </row>
    <row r="2154" spans="1:6" ht="12.75" x14ac:dyDescent="0.2">
      <c r="A2154" s="2"/>
      <c r="B2154" s="2"/>
      <c r="C2154" s="2"/>
      <c r="D2154" s="2"/>
      <c r="E2154" s="2"/>
      <c r="F2154" s="2"/>
    </row>
    <row r="2155" spans="1:6" ht="12.75" x14ac:dyDescent="0.2">
      <c r="A2155" s="2"/>
      <c r="B2155" s="2"/>
      <c r="C2155" s="2"/>
      <c r="D2155" s="2"/>
      <c r="E2155" s="2"/>
      <c r="F2155" s="2"/>
    </row>
    <row r="2156" spans="1:6" ht="12.75" x14ac:dyDescent="0.2">
      <c r="A2156" s="2"/>
      <c r="B2156" s="2"/>
      <c r="C2156" s="2"/>
      <c r="D2156" s="2"/>
      <c r="E2156" s="2"/>
      <c r="F2156" s="2"/>
    </row>
    <row r="2157" spans="1:6" ht="12.75" x14ac:dyDescent="0.2">
      <c r="A2157" s="2"/>
      <c r="B2157" s="2"/>
      <c r="C2157" s="2"/>
      <c r="D2157" s="2"/>
      <c r="E2157" s="2"/>
      <c r="F2157" s="2"/>
    </row>
    <row r="2158" spans="1:6" ht="12.75" x14ac:dyDescent="0.2">
      <c r="A2158" s="2"/>
      <c r="B2158" s="2"/>
      <c r="C2158" s="2"/>
      <c r="D2158" s="2"/>
      <c r="E2158" s="2"/>
      <c r="F2158" s="2"/>
    </row>
    <row r="2159" spans="1:6" ht="12.75" x14ac:dyDescent="0.2">
      <c r="A2159" s="2"/>
      <c r="B2159" s="2"/>
      <c r="C2159" s="2"/>
      <c r="D2159" s="2"/>
      <c r="E2159" s="2"/>
      <c r="F2159" s="2"/>
    </row>
    <row r="2160" spans="1:6" ht="12.75" x14ac:dyDescent="0.2">
      <c r="A2160" s="2"/>
      <c r="B2160" s="2"/>
      <c r="C2160" s="2"/>
      <c r="D2160" s="2"/>
      <c r="E2160" s="2"/>
      <c r="F2160" s="2"/>
    </row>
    <row r="2161" spans="1:6" ht="12.75" x14ac:dyDescent="0.2">
      <c r="A2161" s="2"/>
      <c r="B2161" s="2"/>
      <c r="C2161" s="2"/>
      <c r="D2161" s="2"/>
      <c r="E2161" s="2"/>
      <c r="F2161" s="2"/>
    </row>
    <row r="2162" spans="1:6" ht="12.75" x14ac:dyDescent="0.2">
      <c r="A2162" s="2"/>
      <c r="B2162" s="2"/>
      <c r="C2162" s="2"/>
      <c r="D2162" s="2"/>
      <c r="E2162" s="2"/>
      <c r="F2162" s="2"/>
    </row>
    <row r="2163" spans="1:6" ht="12.75" x14ac:dyDescent="0.2">
      <c r="A2163" s="2"/>
      <c r="B2163" s="2"/>
      <c r="C2163" s="2"/>
      <c r="D2163" s="2"/>
      <c r="E2163" s="2"/>
      <c r="F2163" s="2"/>
    </row>
    <row r="2164" spans="1:6" ht="12.75" x14ac:dyDescent="0.2">
      <c r="A2164" s="2"/>
      <c r="B2164" s="2"/>
      <c r="C2164" s="2"/>
      <c r="D2164" s="2"/>
      <c r="E2164" s="2"/>
      <c r="F2164" s="2"/>
    </row>
    <row r="2165" spans="1:6" ht="12.75" x14ac:dyDescent="0.2">
      <c r="A2165" s="2"/>
      <c r="B2165" s="2"/>
      <c r="C2165" s="2"/>
      <c r="D2165" s="2"/>
      <c r="E2165" s="2"/>
      <c r="F2165" s="2"/>
    </row>
    <row r="2166" spans="1:6" ht="12.75" x14ac:dyDescent="0.2">
      <c r="A2166" s="2"/>
      <c r="B2166" s="2"/>
      <c r="C2166" s="2"/>
      <c r="D2166" s="2"/>
      <c r="E2166" s="2"/>
      <c r="F2166" s="2"/>
    </row>
    <row r="2167" spans="1:6" ht="12.75" x14ac:dyDescent="0.2">
      <c r="A2167" s="2"/>
      <c r="B2167" s="2"/>
      <c r="C2167" s="2"/>
      <c r="D2167" s="2"/>
      <c r="E2167" s="2"/>
      <c r="F2167" s="2"/>
    </row>
    <row r="2168" spans="1:6" ht="12.75" x14ac:dyDescent="0.2">
      <c r="A2168" s="2"/>
      <c r="B2168" s="2"/>
      <c r="C2168" s="2"/>
      <c r="D2168" s="2"/>
      <c r="E2168" s="2"/>
      <c r="F2168" s="2"/>
    </row>
    <row r="2169" spans="1:6" ht="12.75" x14ac:dyDescent="0.2">
      <c r="A2169" s="2"/>
      <c r="B2169" s="2"/>
      <c r="C2169" s="2"/>
      <c r="D2169" s="2"/>
      <c r="E2169" s="2"/>
      <c r="F2169" s="2"/>
    </row>
    <row r="2170" spans="1:6" ht="12.75" x14ac:dyDescent="0.2">
      <c r="A2170" s="2"/>
      <c r="B2170" s="2"/>
      <c r="C2170" s="2"/>
      <c r="D2170" s="2"/>
      <c r="E2170" s="2"/>
      <c r="F2170" s="2"/>
    </row>
    <row r="2171" spans="1:6" ht="12.75" x14ac:dyDescent="0.2">
      <c r="A2171" s="2"/>
      <c r="B2171" s="2"/>
      <c r="C2171" s="2"/>
      <c r="D2171" s="2"/>
      <c r="E2171" s="2"/>
      <c r="F2171" s="2"/>
    </row>
    <row r="2172" spans="1:6" ht="12.75" x14ac:dyDescent="0.2">
      <c r="A2172" s="2"/>
      <c r="B2172" s="2"/>
      <c r="C2172" s="2"/>
      <c r="D2172" s="2"/>
      <c r="E2172" s="2"/>
      <c r="F2172" s="2"/>
    </row>
    <row r="2173" spans="1:6" ht="12.75" x14ac:dyDescent="0.2">
      <c r="A2173" s="2"/>
      <c r="B2173" s="2"/>
      <c r="C2173" s="2"/>
      <c r="D2173" s="2"/>
      <c r="E2173" s="2"/>
      <c r="F2173" s="2"/>
    </row>
    <row r="2174" spans="1:6" ht="12.75" x14ac:dyDescent="0.2">
      <c r="A2174" s="2"/>
      <c r="B2174" s="2"/>
      <c r="C2174" s="2"/>
      <c r="D2174" s="2"/>
      <c r="E2174" s="2"/>
      <c r="F2174" s="2"/>
    </row>
    <row r="2175" spans="1:6" ht="12.75" x14ac:dyDescent="0.2">
      <c r="A2175" s="2"/>
      <c r="B2175" s="2"/>
      <c r="C2175" s="2"/>
      <c r="D2175" s="2"/>
      <c r="E2175" s="2"/>
      <c r="F2175" s="2"/>
    </row>
    <row r="2176" spans="1:6" ht="12.75" x14ac:dyDescent="0.2">
      <c r="A2176" s="2"/>
      <c r="B2176" s="2"/>
      <c r="C2176" s="2"/>
      <c r="D2176" s="2"/>
      <c r="E2176" s="2"/>
      <c r="F2176" s="2"/>
    </row>
    <row r="2177" spans="1:6" ht="12.75" x14ac:dyDescent="0.2">
      <c r="A2177" s="2"/>
      <c r="B2177" s="2"/>
      <c r="C2177" s="2"/>
      <c r="D2177" s="2"/>
      <c r="E2177" s="2"/>
      <c r="F2177" s="2"/>
    </row>
    <row r="2178" spans="1:6" ht="12.75" x14ac:dyDescent="0.2">
      <c r="A2178" s="2"/>
      <c r="B2178" s="2"/>
      <c r="C2178" s="2"/>
      <c r="D2178" s="2"/>
      <c r="E2178" s="2"/>
      <c r="F2178" s="2"/>
    </row>
    <row r="2179" spans="1:6" ht="12.75" x14ac:dyDescent="0.2">
      <c r="A2179" s="2"/>
      <c r="B2179" s="2"/>
      <c r="C2179" s="2"/>
      <c r="D2179" s="2"/>
      <c r="E2179" s="2"/>
      <c r="F2179" s="2"/>
    </row>
    <row r="2180" spans="1:6" ht="12.75" x14ac:dyDescent="0.2">
      <c r="A2180" s="2"/>
      <c r="B2180" s="2"/>
      <c r="C2180" s="2"/>
      <c r="D2180" s="2"/>
      <c r="E2180" s="2"/>
      <c r="F2180" s="2"/>
    </row>
    <row r="2181" spans="1:6" ht="12.75" x14ac:dyDescent="0.2">
      <c r="A2181" s="2"/>
      <c r="B2181" s="2"/>
      <c r="C2181" s="2"/>
      <c r="D2181" s="2"/>
      <c r="E2181" s="2"/>
      <c r="F2181" s="2"/>
    </row>
    <row r="2182" spans="1:6" ht="12.75" x14ac:dyDescent="0.2">
      <c r="A2182" s="2"/>
      <c r="B2182" s="2"/>
      <c r="C2182" s="2"/>
      <c r="D2182" s="2"/>
      <c r="E2182" s="2"/>
      <c r="F2182" s="2"/>
    </row>
    <row r="2183" spans="1:6" ht="12.75" x14ac:dyDescent="0.2">
      <c r="A2183" s="2"/>
      <c r="B2183" s="2"/>
      <c r="C2183" s="2"/>
      <c r="D2183" s="2"/>
      <c r="E2183" s="2"/>
      <c r="F2183" s="2"/>
    </row>
    <row r="2184" spans="1:6" ht="12.75" x14ac:dyDescent="0.2">
      <c r="A2184" s="2"/>
      <c r="B2184" s="2"/>
      <c r="C2184" s="2"/>
      <c r="D2184" s="2"/>
      <c r="E2184" s="2"/>
      <c r="F2184" s="2"/>
    </row>
    <row r="2185" spans="1:6" ht="12.75" x14ac:dyDescent="0.2">
      <c r="A2185" s="2"/>
      <c r="B2185" s="2"/>
      <c r="C2185" s="2"/>
      <c r="D2185" s="2"/>
      <c r="E2185" s="2"/>
      <c r="F2185" s="2"/>
    </row>
    <row r="2186" spans="1:6" ht="12.75" x14ac:dyDescent="0.2">
      <c r="A2186" s="2"/>
      <c r="B2186" s="2"/>
      <c r="C2186" s="2"/>
      <c r="D2186" s="2"/>
      <c r="E2186" s="2"/>
      <c r="F2186" s="2"/>
    </row>
    <row r="2187" spans="1:6" ht="12.75" x14ac:dyDescent="0.2">
      <c r="A2187" s="2"/>
      <c r="B2187" s="2"/>
      <c r="C2187" s="2"/>
      <c r="D2187" s="2"/>
      <c r="E2187" s="2"/>
      <c r="F2187" s="2"/>
    </row>
    <row r="2188" spans="1:6" ht="12.75" x14ac:dyDescent="0.2">
      <c r="A2188" s="2"/>
      <c r="B2188" s="2"/>
      <c r="C2188" s="2"/>
      <c r="D2188" s="2"/>
      <c r="E2188" s="2"/>
      <c r="F2188" s="2"/>
    </row>
    <row r="2189" spans="1:6" ht="12.75" x14ac:dyDescent="0.2">
      <c r="A2189" s="2"/>
      <c r="B2189" s="2"/>
      <c r="C2189" s="2"/>
      <c r="D2189" s="2"/>
      <c r="E2189" s="2"/>
      <c r="F2189" s="2"/>
    </row>
    <row r="2190" spans="1:6" ht="12.75" x14ac:dyDescent="0.2">
      <c r="A2190" s="2"/>
      <c r="B2190" s="2"/>
      <c r="C2190" s="2"/>
      <c r="D2190" s="2"/>
      <c r="E2190" s="2"/>
      <c r="F2190" s="2"/>
    </row>
    <row r="2191" spans="1:6" ht="12.75" x14ac:dyDescent="0.2">
      <c r="A2191" s="2"/>
      <c r="B2191" s="2"/>
      <c r="C2191" s="2"/>
      <c r="D2191" s="2"/>
      <c r="E2191" s="2"/>
      <c r="F2191" s="2"/>
    </row>
    <row r="2192" spans="1:6" ht="12.75" x14ac:dyDescent="0.2">
      <c r="A2192" s="2"/>
      <c r="B2192" s="2"/>
      <c r="C2192" s="2"/>
      <c r="D2192" s="2"/>
      <c r="E2192" s="2"/>
      <c r="F2192" s="2"/>
    </row>
    <row r="2193" spans="1:6" ht="12.75" x14ac:dyDescent="0.2">
      <c r="A2193" s="2"/>
      <c r="B2193" s="2"/>
      <c r="C2193" s="2"/>
      <c r="D2193" s="2"/>
      <c r="E2193" s="2"/>
      <c r="F2193" s="2"/>
    </row>
    <row r="2194" spans="1:6" ht="12.75" x14ac:dyDescent="0.2">
      <c r="A2194" s="2"/>
      <c r="B2194" s="2"/>
      <c r="C2194" s="2"/>
      <c r="D2194" s="2"/>
      <c r="E2194" s="2"/>
      <c r="F2194" s="2"/>
    </row>
    <row r="2195" spans="1:6" ht="12.75" x14ac:dyDescent="0.2">
      <c r="A2195" s="2"/>
      <c r="B2195" s="2"/>
      <c r="C2195" s="2"/>
      <c r="D2195" s="2"/>
      <c r="E2195" s="2"/>
      <c r="F2195" s="2"/>
    </row>
    <row r="2196" spans="1:6" ht="12.75" x14ac:dyDescent="0.2">
      <c r="A2196" s="2"/>
      <c r="B2196" s="2"/>
      <c r="C2196" s="2"/>
      <c r="D2196" s="2"/>
      <c r="E2196" s="2"/>
      <c r="F2196" s="2"/>
    </row>
    <row r="2197" spans="1:6" ht="12.75" x14ac:dyDescent="0.2">
      <c r="A2197" s="2"/>
      <c r="B2197" s="2"/>
      <c r="C2197" s="2"/>
      <c r="D2197" s="2"/>
      <c r="E2197" s="2"/>
      <c r="F2197" s="2"/>
    </row>
    <row r="2198" spans="1:6" ht="12.75" x14ac:dyDescent="0.2">
      <c r="A2198" s="2"/>
      <c r="B2198" s="2"/>
      <c r="C2198" s="2"/>
      <c r="D2198" s="2"/>
      <c r="E2198" s="2"/>
      <c r="F2198" s="2"/>
    </row>
    <row r="2199" spans="1:6" ht="12.75" x14ac:dyDescent="0.2">
      <c r="A2199" s="2"/>
      <c r="B2199" s="2"/>
      <c r="C2199" s="2"/>
      <c r="D2199" s="2"/>
      <c r="E2199" s="2"/>
      <c r="F2199" s="2"/>
    </row>
    <row r="2200" spans="1:6" ht="12.75" x14ac:dyDescent="0.2">
      <c r="A2200" s="2"/>
      <c r="B2200" s="2"/>
      <c r="C2200" s="2"/>
      <c r="D2200" s="2"/>
      <c r="E2200" s="2"/>
      <c r="F2200" s="2"/>
    </row>
    <row r="2201" spans="1:6" ht="12.75" x14ac:dyDescent="0.2">
      <c r="A2201" s="2"/>
      <c r="B2201" s="2"/>
      <c r="C2201" s="2"/>
      <c r="D2201" s="2"/>
      <c r="E2201" s="2"/>
      <c r="F2201" s="2"/>
    </row>
    <row r="2202" spans="1:6" ht="12.75" x14ac:dyDescent="0.2">
      <c r="A2202" s="2"/>
      <c r="B2202" s="2"/>
      <c r="C2202" s="2"/>
      <c r="D2202" s="2"/>
      <c r="E2202" s="2"/>
      <c r="F2202" s="2"/>
    </row>
    <row r="2203" spans="1:6" ht="12.75" x14ac:dyDescent="0.2">
      <c r="A2203" s="2"/>
      <c r="B2203" s="2"/>
      <c r="C2203" s="2"/>
      <c r="D2203" s="2"/>
      <c r="E2203" s="2"/>
      <c r="F2203" s="2"/>
    </row>
    <row r="2204" spans="1:6" ht="12.75" x14ac:dyDescent="0.2">
      <c r="A2204" s="2"/>
      <c r="B2204" s="2"/>
      <c r="C2204" s="2"/>
      <c r="D2204" s="2"/>
      <c r="E2204" s="2"/>
      <c r="F2204" s="2"/>
    </row>
    <row r="2205" spans="1:6" ht="12.75" x14ac:dyDescent="0.2">
      <c r="A2205" s="2"/>
      <c r="B2205" s="2"/>
      <c r="C2205" s="2"/>
      <c r="D2205" s="2"/>
      <c r="E2205" s="2"/>
      <c r="F2205" s="2"/>
    </row>
    <row r="2206" spans="1:6" ht="12.75" x14ac:dyDescent="0.2">
      <c r="A2206" s="2"/>
      <c r="B2206" s="2"/>
      <c r="C2206" s="2"/>
      <c r="D2206" s="2"/>
      <c r="E2206" s="2"/>
      <c r="F2206" s="2"/>
    </row>
    <row r="2207" spans="1:6" ht="12.75" x14ac:dyDescent="0.2">
      <c r="A2207" s="2"/>
      <c r="B2207" s="2"/>
      <c r="C2207" s="2"/>
      <c r="D2207" s="2"/>
      <c r="E2207" s="2"/>
      <c r="F2207" s="2"/>
    </row>
    <row r="2208" spans="1:6" ht="12.75" x14ac:dyDescent="0.2">
      <c r="A2208" s="2"/>
      <c r="B2208" s="2"/>
      <c r="C2208" s="2"/>
      <c r="D2208" s="2"/>
      <c r="E2208" s="2"/>
      <c r="F2208" s="2"/>
    </row>
    <row r="2209" spans="1:6" ht="12.75" x14ac:dyDescent="0.2">
      <c r="A2209" s="2"/>
      <c r="B2209" s="2"/>
      <c r="C2209" s="2"/>
      <c r="D2209" s="2"/>
      <c r="E2209" s="2"/>
      <c r="F2209" s="2"/>
    </row>
    <row r="2210" spans="1:6" ht="12.75" x14ac:dyDescent="0.2">
      <c r="A2210" s="2"/>
      <c r="B2210" s="2"/>
      <c r="C2210" s="2"/>
      <c r="D2210" s="2"/>
      <c r="E2210" s="2"/>
      <c r="F2210" s="2"/>
    </row>
    <row r="2211" spans="1:6" ht="12.75" x14ac:dyDescent="0.2">
      <c r="A2211" s="2"/>
      <c r="B2211" s="2"/>
      <c r="C2211" s="2"/>
      <c r="D2211" s="2"/>
      <c r="E2211" s="2"/>
      <c r="F2211" s="2"/>
    </row>
    <row r="2212" spans="1:6" ht="12.75" x14ac:dyDescent="0.2">
      <c r="A2212" s="2"/>
      <c r="B2212" s="2"/>
      <c r="C2212" s="2"/>
      <c r="D2212" s="2"/>
      <c r="E2212" s="2"/>
      <c r="F2212" s="2"/>
    </row>
    <row r="2213" spans="1:6" ht="12.75" x14ac:dyDescent="0.2">
      <c r="A2213" s="2"/>
      <c r="B2213" s="2"/>
      <c r="C2213" s="2"/>
      <c r="D2213" s="2"/>
      <c r="E2213" s="2"/>
      <c r="F2213" s="2"/>
    </row>
    <row r="2214" spans="1:6" ht="12.75" x14ac:dyDescent="0.2">
      <c r="A2214" s="2"/>
      <c r="B2214" s="2"/>
      <c r="C2214" s="2"/>
      <c r="D2214" s="2"/>
      <c r="E2214" s="2"/>
      <c r="F2214" s="2"/>
    </row>
    <row r="2215" spans="1:6" ht="12.75" x14ac:dyDescent="0.2">
      <c r="A2215" s="2"/>
      <c r="B2215" s="2"/>
      <c r="C2215" s="2"/>
      <c r="D2215" s="2"/>
      <c r="E2215" s="2"/>
      <c r="F2215" s="2"/>
    </row>
    <row r="2216" spans="1:6" ht="12.75" x14ac:dyDescent="0.2">
      <c r="A2216" s="2"/>
      <c r="B2216" s="2"/>
      <c r="C2216" s="2"/>
      <c r="D2216" s="2"/>
      <c r="E2216" s="2"/>
      <c r="F2216" s="2"/>
    </row>
    <row r="2217" spans="1:6" ht="12.75" x14ac:dyDescent="0.2">
      <c r="A2217" s="2"/>
      <c r="B2217" s="2"/>
      <c r="C2217" s="2"/>
      <c r="D2217" s="2"/>
      <c r="E2217" s="2"/>
      <c r="F2217" s="2"/>
    </row>
    <row r="2218" spans="1:6" ht="12.75" x14ac:dyDescent="0.2">
      <c r="A2218" s="2"/>
      <c r="B2218" s="2"/>
      <c r="C2218" s="2"/>
      <c r="D2218" s="2"/>
      <c r="E2218" s="2"/>
      <c r="F2218" s="2"/>
    </row>
    <row r="2219" spans="1:6" ht="12.75" x14ac:dyDescent="0.2">
      <c r="A2219" s="2"/>
      <c r="B2219" s="2"/>
      <c r="C2219" s="2"/>
      <c r="D2219" s="2"/>
      <c r="E2219" s="2"/>
      <c r="F2219" s="2"/>
    </row>
    <row r="2220" spans="1:6" ht="12.75" x14ac:dyDescent="0.2">
      <c r="A2220" s="2"/>
      <c r="B2220" s="2"/>
      <c r="C2220" s="2"/>
      <c r="D2220" s="2"/>
      <c r="E2220" s="2"/>
      <c r="F2220" s="2"/>
    </row>
    <row r="2221" spans="1:6" ht="12.75" x14ac:dyDescent="0.2">
      <c r="A2221" s="2"/>
      <c r="B2221" s="2"/>
      <c r="C2221" s="2"/>
      <c r="D2221" s="2"/>
      <c r="E2221" s="2"/>
      <c r="F2221" s="2"/>
    </row>
    <row r="2222" spans="1:6" ht="12.75" x14ac:dyDescent="0.2">
      <c r="A2222" s="2"/>
      <c r="B2222" s="2"/>
      <c r="C2222" s="2"/>
      <c r="D2222" s="2"/>
      <c r="E2222" s="2"/>
      <c r="F2222" s="2"/>
    </row>
    <row r="2223" spans="1:6" ht="12.75" x14ac:dyDescent="0.2">
      <c r="A2223" s="2"/>
      <c r="B2223" s="2"/>
      <c r="C2223" s="2"/>
      <c r="D2223" s="2"/>
      <c r="E2223" s="2"/>
      <c r="F2223" s="2"/>
    </row>
    <row r="2224" spans="1:6" ht="12.75" x14ac:dyDescent="0.2">
      <c r="A2224" s="2"/>
      <c r="B2224" s="2"/>
      <c r="C2224" s="2"/>
      <c r="D2224" s="2"/>
      <c r="E2224" s="2"/>
      <c r="F2224" s="2"/>
    </row>
    <row r="2225" spans="1:6" ht="12.75" x14ac:dyDescent="0.2">
      <c r="A2225" s="2"/>
      <c r="B2225" s="2"/>
      <c r="C2225" s="2"/>
      <c r="D2225" s="2"/>
      <c r="E2225" s="2"/>
      <c r="F2225" s="2"/>
    </row>
    <row r="2226" spans="1:6" ht="12.75" x14ac:dyDescent="0.2">
      <c r="A2226" s="2"/>
      <c r="B2226" s="2"/>
      <c r="C2226" s="2"/>
      <c r="D2226" s="2"/>
      <c r="E2226" s="2"/>
      <c r="F2226" s="2"/>
    </row>
    <row r="2227" spans="1:6" ht="12.75" x14ac:dyDescent="0.2">
      <c r="A2227" s="2"/>
      <c r="B2227" s="2"/>
      <c r="C2227" s="2"/>
      <c r="D2227" s="2"/>
      <c r="E2227" s="2"/>
      <c r="F2227" s="2"/>
    </row>
    <row r="2228" spans="1:6" ht="12.75" x14ac:dyDescent="0.2">
      <c r="A2228" s="2"/>
      <c r="B2228" s="2"/>
      <c r="C2228" s="2"/>
      <c r="D2228" s="2"/>
      <c r="E2228" s="2"/>
      <c r="F2228" s="2"/>
    </row>
    <row r="2229" spans="1:6" ht="12.75" x14ac:dyDescent="0.2">
      <c r="A2229" s="2"/>
      <c r="B2229" s="2"/>
      <c r="C2229" s="2"/>
      <c r="D2229" s="2"/>
      <c r="E2229" s="2"/>
      <c r="F2229" s="2"/>
    </row>
    <row r="2230" spans="1:6" ht="12.75" x14ac:dyDescent="0.2">
      <c r="A2230" s="2"/>
      <c r="B2230" s="2"/>
      <c r="C2230" s="2"/>
      <c r="D2230" s="2"/>
      <c r="E2230" s="2"/>
      <c r="F2230" s="2"/>
    </row>
    <row r="2231" spans="1:6" ht="12.75" x14ac:dyDescent="0.2">
      <c r="A2231" s="2"/>
      <c r="B2231" s="2"/>
      <c r="C2231" s="2"/>
      <c r="D2231" s="2"/>
      <c r="E2231" s="2"/>
      <c r="F2231" s="2"/>
    </row>
    <row r="2232" spans="1:6" ht="12.75" x14ac:dyDescent="0.2">
      <c r="A2232" s="2"/>
      <c r="B2232" s="2"/>
      <c r="C2232" s="2"/>
      <c r="D2232" s="2"/>
      <c r="E2232" s="2"/>
      <c r="F2232" s="2"/>
    </row>
    <row r="2233" spans="1:6" ht="12.75" x14ac:dyDescent="0.2">
      <c r="A2233" s="2"/>
      <c r="B2233" s="2"/>
      <c r="C2233" s="2"/>
      <c r="D2233" s="2"/>
      <c r="E2233" s="2"/>
      <c r="F2233" s="2"/>
    </row>
    <row r="2234" spans="1:6" ht="12.75" x14ac:dyDescent="0.2">
      <c r="A2234" s="2"/>
      <c r="B2234" s="2"/>
      <c r="C2234" s="2"/>
      <c r="D2234" s="2"/>
      <c r="E2234" s="2"/>
      <c r="F2234" s="2"/>
    </row>
    <row r="2235" spans="1:6" ht="12.75" x14ac:dyDescent="0.2">
      <c r="A2235" s="2"/>
      <c r="B2235" s="2"/>
      <c r="C2235" s="2"/>
      <c r="D2235" s="2"/>
      <c r="E2235" s="2"/>
      <c r="F2235" s="2"/>
    </row>
    <row r="2236" spans="1:6" ht="12.75" x14ac:dyDescent="0.2">
      <c r="A2236" s="2"/>
      <c r="B2236" s="2"/>
      <c r="C2236" s="2"/>
      <c r="D2236" s="2"/>
      <c r="E2236" s="2"/>
      <c r="F2236" s="2"/>
    </row>
    <row r="2237" spans="1:6" ht="12.75" x14ac:dyDescent="0.2">
      <c r="A2237" s="2"/>
      <c r="B2237" s="2"/>
      <c r="C2237" s="2"/>
      <c r="D2237" s="2"/>
      <c r="E2237" s="2"/>
      <c r="F2237" s="2"/>
    </row>
    <row r="2238" spans="1:6" ht="12.75" x14ac:dyDescent="0.2">
      <c r="A2238" s="2"/>
      <c r="B2238" s="2"/>
      <c r="C2238" s="2"/>
      <c r="D2238" s="2"/>
      <c r="E2238" s="2"/>
      <c r="F2238" s="2"/>
    </row>
    <row r="2239" spans="1:6" ht="12.75" x14ac:dyDescent="0.2">
      <c r="A2239" s="2"/>
      <c r="B2239" s="2"/>
      <c r="C2239" s="2"/>
      <c r="D2239" s="2"/>
      <c r="E2239" s="2"/>
      <c r="F2239" s="2"/>
    </row>
    <row r="2240" spans="1:6" ht="12.75" x14ac:dyDescent="0.2">
      <c r="A2240" s="2"/>
      <c r="B2240" s="2"/>
      <c r="C2240" s="2"/>
      <c r="D2240" s="2"/>
      <c r="E2240" s="2"/>
      <c r="F2240" s="2"/>
    </row>
    <row r="2241" spans="1:6" ht="12.75" x14ac:dyDescent="0.2">
      <c r="A2241" s="2"/>
      <c r="B2241" s="2"/>
      <c r="C2241" s="2"/>
      <c r="D2241" s="2"/>
      <c r="E2241" s="2"/>
      <c r="F2241" s="2"/>
    </row>
    <row r="2242" spans="1:6" ht="12.75" x14ac:dyDescent="0.2">
      <c r="A2242" s="2"/>
      <c r="B2242" s="2"/>
      <c r="C2242" s="2"/>
      <c r="D2242" s="2"/>
      <c r="E2242" s="2"/>
      <c r="F2242" s="2"/>
    </row>
    <row r="2243" spans="1:6" ht="12.75" x14ac:dyDescent="0.2">
      <c r="A2243" s="2"/>
      <c r="B2243" s="2"/>
      <c r="C2243" s="2"/>
      <c r="D2243" s="2"/>
      <c r="E2243" s="2"/>
      <c r="F2243" s="2"/>
    </row>
    <row r="2244" spans="1:6" ht="12.75" x14ac:dyDescent="0.2">
      <c r="A2244" s="2"/>
      <c r="B2244" s="2"/>
      <c r="C2244" s="2"/>
      <c r="D2244" s="2"/>
      <c r="E2244" s="2"/>
      <c r="F2244" s="2"/>
    </row>
    <row r="2245" spans="1:6" ht="12.75" x14ac:dyDescent="0.2">
      <c r="A2245" s="2"/>
      <c r="B2245" s="2"/>
      <c r="C2245" s="2"/>
      <c r="D2245" s="2"/>
      <c r="E2245" s="2"/>
      <c r="F2245" s="2"/>
    </row>
    <row r="2246" spans="1:6" ht="12.75" x14ac:dyDescent="0.2">
      <c r="A2246" s="2"/>
      <c r="B2246" s="2"/>
      <c r="C2246" s="2"/>
      <c r="D2246" s="2"/>
      <c r="E2246" s="2"/>
      <c r="F2246" s="2"/>
    </row>
    <row r="2247" spans="1:6" ht="12.75" x14ac:dyDescent="0.2">
      <c r="A2247" s="2"/>
      <c r="B2247" s="2"/>
      <c r="C2247" s="2"/>
      <c r="D2247" s="2"/>
      <c r="E2247" s="2"/>
      <c r="F2247" s="2"/>
    </row>
    <row r="2248" spans="1:6" ht="12.75" x14ac:dyDescent="0.2">
      <c r="A2248" s="2"/>
      <c r="B2248" s="2"/>
      <c r="C2248" s="2"/>
      <c r="D2248" s="2"/>
      <c r="E2248" s="2"/>
      <c r="F2248" s="2"/>
    </row>
    <row r="2249" spans="1:6" ht="12.75" x14ac:dyDescent="0.2">
      <c r="A2249" s="2"/>
      <c r="B2249" s="2"/>
      <c r="C2249" s="2"/>
      <c r="D2249" s="2"/>
      <c r="E2249" s="2"/>
      <c r="F2249" s="2"/>
    </row>
    <row r="2250" spans="1:6" ht="12.75" x14ac:dyDescent="0.2">
      <c r="A2250" s="2"/>
      <c r="B2250" s="2"/>
      <c r="C2250" s="2"/>
      <c r="D2250" s="2"/>
      <c r="E2250" s="2"/>
      <c r="F2250" s="2"/>
    </row>
    <row r="2251" spans="1:6" ht="12.75" x14ac:dyDescent="0.2">
      <c r="A2251" s="2"/>
      <c r="B2251" s="2"/>
      <c r="C2251" s="2"/>
      <c r="D2251" s="2"/>
      <c r="E2251" s="2"/>
      <c r="F2251" s="2"/>
    </row>
    <row r="2252" spans="1:6" ht="12.75" x14ac:dyDescent="0.2">
      <c r="A2252" s="2"/>
      <c r="B2252" s="2"/>
      <c r="C2252" s="2"/>
      <c r="D2252" s="2"/>
      <c r="E2252" s="2"/>
      <c r="F2252" s="2"/>
    </row>
    <row r="2253" spans="1:6" ht="12.75" x14ac:dyDescent="0.2">
      <c r="A2253" s="2"/>
      <c r="B2253" s="2"/>
      <c r="C2253" s="2"/>
      <c r="D2253" s="2"/>
      <c r="E2253" s="2"/>
      <c r="F2253" s="2"/>
    </row>
    <row r="2254" spans="1:6" ht="12.75" x14ac:dyDescent="0.2">
      <c r="A2254" s="2"/>
      <c r="B2254" s="2"/>
      <c r="C2254" s="2"/>
      <c r="D2254" s="2"/>
      <c r="E2254" s="2"/>
      <c r="F2254" s="2"/>
    </row>
    <row r="2255" spans="1:6" ht="12.75" x14ac:dyDescent="0.2">
      <c r="A2255" s="2"/>
      <c r="B2255" s="2"/>
      <c r="C2255" s="2"/>
      <c r="D2255" s="2"/>
      <c r="E2255" s="2"/>
      <c r="F2255" s="2"/>
    </row>
    <row r="2256" spans="1:6" ht="12.75" x14ac:dyDescent="0.2">
      <c r="A2256" s="2"/>
      <c r="B2256" s="2"/>
      <c r="C2256" s="2"/>
      <c r="D2256" s="2"/>
      <c r="E2256" s="2"/>
      <c r="F2256" s="2"/>
    </row>
    <row r="2257" spans="1:6" ht="12.75" x14ac:dyDescent="0.2">
      <c r="A2257" s="2"/>
      <c r="B2257" s="2"/>
      <c r="C2257" s="2"/>
      <c r="D2257" s="2"/>
      <c r="E2257" s="2"/>
      <c r="F2257" s="2"/>
    </row>
    <row r="2258" spans="1:6" ht="12.75" x14ac:dyDescent="0.2">
      <c r="A2258" s="2"/>
      <c r="B2258" s="2"/>
      <c r="C2258" s="2"/>
      <c r="D2258" s="2"/>
      <c r="E2258" s="2"/>
      <c r="F2258" s="2"/>
    </row>
    <row r="2259" spans="1:6" ht="12.75" x14ac:dyDescent="0.2">
      <c r="A2259" s="2"/>
      <c r="B2259" s="2"/>
      <c r="C2259" s="2"/>
      <c r="D2259" s="2"/>
      <c r="E2259" s="2"/>
      <c r="F2259" s="2"/>
    </row>
    <row r="2260" spans="1:6" ht="12.75" x14ac:dyDescent="0.2">
      <c r="A2260" s="2"/>
      <c r="B2260" s="2"/>
      <c r="C2260" s="2"/>
      <c r="D2260" s="2"/>
      <c r="E2260" s="2"/>
      <c r="F2260" s="2"/>
    </row>
    <row r="2261" spans="1:6" ht="12.75" x14ac:dyDescent="0.2">
      <c r="A2261" s="2"/>
      <c r="B2261" s="2"/>
      <c r="C2261" s="2"/>
      <c r="D2261" s="2"/>
      <c r="E2261" s="2"/>
      <c r="F2261" s="2"/>
    </row>
    <row r="2262" spans="1:6" ht="12.75" x14ac:dyDescent="0.2">
      <c r="A2262" s="2"/>
      <c r="B2262" s="2"/>
      <c r="C2262" s="2"/>
      <c r="D2262" s="2"/>
      <c r="E2262" s="2"/>
      <c r="F2262" s="2"/>
    </row>
    <row r="2263" spans="1:6" ht="12.75" x14ac:dyDescent="0.2">
      <c r="A2263" s="2"/>
      <c r="B2263" s="2"/>
      <c r="C2263" s="2"/>
      <c r="D2263" s="2"/>
      <c r="E2263" s="2"/>
      <c r="F2263" s="2"/>
    </row>
    <row r="2264" spans="1:6" ht="12.75" x14ac:dyDescent="0.2">
      <c r="A2264" s="2"/>
      <c r="B2264" s="2"/>
      <c r="C2264" s="2"/>
      <c r="D2264" s="2"/>
      <c r="E2264" s="2"/>
      <c r="F2264" s="2"/>
    </row>
    <row r="2265" spans="1:6" ht="12.75" x14ac:dyDescent="0.2">
      <c r="A2265" s="2"/>
      <c r="B2265" s="2"/>
      <c r="C2265" s="2"/>
      <c r="D2265" s="2"/>
      <c r="E2265" s="2"/>
      <c r="F2265" s="2"/>
    </row>
    <row r="2266" spans="1:6" ht="12.75" x14ac:dyDescent="0.2">
      <c r="A2266" s="2"/>
      <c r="B2266" s="2"/>
      <c r="C2266" s="2"/>
      <c r="D2266" s="2"/>
      <c r="E2266" s="2"/>
      <c r="F2266" s="2"/>
    </row>
    <row r="2267" spans="1:6" ht="12.75" x14ac:dyDescent="0.2">
      <c r="A2267" s="2"/>
      <c r="B2267" s="2"/>
      <c r="C2267" s="2"/>
      <c r="D2267" s="2"/>
      <c r="E2267" s="2"/>
      <c r="F2267" s="2"/>
    </row>
    <row r="2268" spans="1:6" ht="12.75" x14ac:dyDescent="0.2">
      <c r="A2268" s="2"/>
      <c r="B2268" s="2"/>
      <c r="C2268" s="2"/>
      <c r="D2268" s="2"/>
      <c r="E2268" s="2"/>
      <c r="F2268" s="2"/>
    </row>
    <row r="2269" spans="1:6" ht="12.75" x14ac:dyDescent="0.2">
      <c r="A2269" s="2"/>
      <c r="B2269" s="2"/>
      <c r="C2269" s="2"/>
      <c r="D2269" s="2"/>
      <c r="E2269" s="2"/>
      <c r="F2269" s="2"/>
    </row>
    <row r="2270" spans="1:6" ht="12.75" x14ac:dyDescent="0.2">
      <c r="A2270" s="2"/>
      <c r="B2270" s="2"/>
      <c r="C2270" s="2"/>
      <c r="D2270" s="2"/>
      <c r="E2270" s="2"/>
      <c r="F2270" s="2"/>
    </row>
    <row r="2271" spans="1:6" ht="12.75" x14ac:dyDescent="0.2">
      <c r="A2271" s="2"/>
      <c r="B2271" s="2"/>
      <c r="C2271" s="2"/>
      <c r="D2271" s="2"/>
      <c r="E2271" s="2"/>
      <c r="F2271" s="2"/>
    </row>
    <row r="2272" spans="1:6" ht="12.75" x14ac:dyDescent="0.2">
      <c r="A2272" s="2"/>
      <c r="B2272" s="2"/>
      <c r="C2272" s="2"/>
      <c r="D2272" s="2"/>
      <c r="E2272" s="2"/>
      <c r="F2272" s="2"/>
    </row>
    <row r="2273" spans="1:6" ht="12.75" x14ac:dyDescent="0.2">
      <c r="A2273" s="2"/>
      <c r="B2273" s="2"/>
      <c r="C2273" s="2"/>
      <c r="D2273" s="2"/>
      <c r="E2273" s="2"/>
      <c r="F2273" s="2"/>
    </row>
    <row r="2274" spans="1:6" ht="12.75" x14ac:dyDescent="0.2">
      <c r="A2274" s="2"/>
      <c r="B2274" s="2"/>
      <c r="C2274" s="2"/>
      <c r="D2274" s="2"/>
      <c r="E2274" s="2"/>
      <c r="F2274" s="2"/>
    </row>
    <row r="2275" spans="1:6" ht="12.75" x14ac:dyDescent="0.2">
      <c r="A2275" s="2"/>
      <c r="B2275" s="2"/>
      <c r="C2275" s="2"/>
      <c r="D2275" s="2"/>
      <c r="E2275" s="2"/>
      <c r="F2275" s="2"/>
    </row>
    <row r="2276" spans="1:6" ht="12.75" x14ac:dyDescent="0.2">
      <c r="A2276" s="2"/>
      <c r="B2276" s="2"/>
      <c r="C2276" s="2"/>
      <c r="D2276" s="2"/>
      <c r="E2276" s="2"/>
      <c r="F2276" s="2"/>
    </row>
    <row r="2277" spans="1:6" ht="12.75" x14ac:dyDescent="0.2">
      <c r="A2277" s="2"/>
      <c r="B2277" s="2"/>
      <c r="C2277" s="2"/>
      <c r="D2277" s="2"/>
      <c r="E2277" s="2"/>
      <c r="F2277" s="2"/>
    </row>
    <row r="2278" spans="1:6" ht="12.75" x14ac:dyDescent="0.2">
      <c r="A2278" s="2"/>
      <c r="B2278" s="2"/>
      <c r="C2278" s="2"/>
      <c r="D2278" s="2"/>
      <c r="E2278" s="2"/>
      <c r="F2278" s="2"/>
    </row>
    <row r="2279" spans="1:6" ht="12.75" x14ac:dyDescent="0.2">
      <c r="A2279" s="2"/>
      <c r="B2279" s="2"/>
      <c r="C2279" s="2"/>
      <c r="D2279" s="2"/>
      <c r="E2279" s="2"/>
      <c r="F2279" s="2"/>
    </row>
    <row r="2280" spans="1:6" ht="12.75" x14ac:dyDescent="0.2">
      <c r="A2280" s="2"/>
      <c r="B2280" s="2"/>
      <c r="C2280" s="2"/>
      <c r="D2280" s="2"/>
      <c r="E2280" s="2"/>
      <c r="F2280" s="2"/>
    </row>
    <row r="2281" spans="1:6" ht="12.75" x14ac:dyDescent="0.2">
      <c r="A2281" s="2"/>
      <c r="B2281" s="2"/>
      <c r="C2281" s="2"/>
      <c r="D2281" s="2"/>
      <c r="E2281" s="2"/>
      <c r="F2281" s="2"/>
    </row>
    <row r="2282" spans="1:6" ht="12.75" x14ac:dyDescent="0.2">
      <c r="A2282" s="2"/>
      <c r="B2282" s="2"/>
      <c r="C2282" s="2"/>
      <c r="D2282" s="2"/>
      <c r="E2282" s="2"/>
      <c r="F2282" s="2"/>
    </row>
    <row r="2283" spans="1:6" ht="12.75" x14ac:dyDescent="0.2">
      <c r="A2283" s="2"/>
      <c r="B2283" s="2"/>
      <c r="C2283" s="2"/>
      <c r="D2283" s="2"/>
      <c r="E2283" s="2"/>
      <c r="F2283" s="2"/>
    </row>
    <row r="2284" spans="1:6" ht="12.75" x14ac:dyDescent="0.2">
      <c r="A2284" s="2"/>
      <c r="B2284" s="2"/>
      <c r="C2284" s="2"/>
      <c r="D2284" s="2"/>
      <c r="E2284" s="2"/>
      <c r="F2284" s="2"/>
    </row>
    <row r="2285" spans="1:6" ht="12.75" x14ac:dyDescent="0.2">
      <c r="A2285" s="2"/>
      <c r="B2285" s="2"/>
      <c r="C2285" s="2"/>
      <c r="D2285" s="2"/>
      <c r="E2285" s="2"/>
      <c r="F2285" s="2"/>
    </row>
    <row r="2286" spans="1:6" ht="12.75" x14ac:dyDescent="0.2">
      <c r="A2286" s="2"/>
      <c r="B2286" s="2"/>
      <c r="C2286" s="2"/>
      <c r="D2286" s="2"/>
      <c r="E2286" s="2"/>
      <c r="F2286" s="2"/>
    </row>
    <row r="2287" spans="1:6" ht="12.75" x14ac:dyDescent="0.2">
      <c r="A2287" s="2"/>
      <c r="B2287" s="2"/>
      <c r="C2287" s="2"/>
      <c r="D2287" s="2"/>
      <c r="E2287" s="2"/>
      <c r="F2287" s="2"/>
    </row>
    <row r="2288" spans="1:6" ht="12.75" x14ac:dyDescent="0.2">
      <c r="A2288" s="2"/>
      <c r="B2288" s="2"/>
      <c r="C2288" s="2"/>
      <c r="D2288" s="2"/>
      <c r="E2288" s="2"/>
      <c r="F2288" s="2"/>
    </row>
    <row r="2289" spans="1:6" ht="12.75" x14ac:dyDescent="0.2">
      <c r="A2289" s="2"/>
      <c r="B2289" s="2"/>
      <c r="C2289" s="2"/>
      <c r="D2289" s="2"/>
      <c r="E2289" s="2"/>
      <c r="F2289" s="2"/>
    </row>
    <row r="2290" spans="1:6" ht="12.75" x14ac:dyDescent="0.2">
      <c r="A2290" s="2"/>
      <c r="B2290" s="2"/>
      <c r="C2290" s="2"/>
      <c r="D2290" s="2"/>
      <c r="E2290" s="2"/>
      <c r="F2290" s="2"/>
    </row>
    <row r="2291" spans="1:6" ht="12.75" x14ac:dyDescent="0.2">
      <c r="A2291" s="2"/>
      <c r="B2291" s="2"/>
      <c r="C2291" s="2"/>
      <c r="D2291" s="2"/>
      <c r="E2291" s="2"/>
      <c r="F2291" s="2"/>
    </row>
    <row r="2292" spans="1:6" ht="12.75" x14ac:dyDescent="0.2">
      <c r="A2292" s="2"/>
      <c r="B2292" s="2"/>
      <c r="C2292" s="2"/>
      <c r="D2292" s="2"/>
      <c r="E2292" s="2"/>
      <c r="F2292" s="2"/>
    </row>
    <row r="2293" spans="1:6" ht="12.75" x14ac:dyDescent="0.2">
      <c r="A2293" s="2"/>
      <c r="B2293" s="2"/>
      <c r="C2293" s="2"/>
      <c r="D2293" s="2"/>
      <c r="E2293" s="2"/>
      <c r="F2293" s="2"/>
    </row>
    <row r="2294" spans="1:6" ht="12.75" x14ac:dyDescent="0.2">
      <c r="A2294" s="2"/>
      <c r="B2294" s="2"/>
      <c r="C2294" s="2"/>
      <c r="D2294" s="2"/>
      <c r="E2294" s="2"/>
      <c r="F2294" s="2"/>
    </row>
    <row r="2295" spans="1:6" ht="12.75" x14ac:dyDescent="0.2">
      <c r="A2295" s="2"/>
      <c r="B2295" s="2"/>
      <c r="C2295" s="2"/>
      <c r="D2295" s="2"/>
      <c r="E2295" s="2"/>
      <c r="F2295" s="2"/>
    </row>
    <row r="2296" spans="1:6" ht="12.75" x14ac:dyDescent="0.2">
      <c r="A2296" s="2"/>
      <c r="B2296" s="2"/>
      <c r="C2296" s="2"/>
      <c r="D2296" s="2"/>
      <c r="E2296" s="2"/>
      <c r="F2296" s="2"/>
    </row>
    <row r="2297" spans="1:6" ht="12.75" x14ac:dyDescent="0.2">
      <c r="A2297" s="2"/>
      <c r="B2297" s="2"/>
      <c r="C2297" s="2"/>
      <c r="D2297" s="2"/>
      <c r="E2297" s="2"/>
      <c r="F2297" s="2"/>
    </row>
    <row r="2298" spans="1:6" ht="12.75" x14ac:dyDescent="0.2">
      <c r="A2298" s="2"/>
      <c r="B2298" s="2"/>
      <c r="C2298" s="2"/>
      <c r="D2298" s="2"/>
      <c r="E2298" s="2"/>
      <c r="F2298" s="2"/>
    </row>
    <row r="2299" spans="1:6" ht="12.75" x14ac:dyDescent="0.2">
      <c r="A2299" s="2"/>
      <c r="B2299" s="2"/>
      <c r="C2299" s="2"/>
      <c r="D2299" s="2"/>
      <c r="E2299" s="2"/>
      <c r="F2299" s="2"/>
    </row>
    <row r="2300" spans="1:6" ht="12.75" x14ac:dyDescent="0.2">
      <c r="A2300" s="2"/>
      <c r="B2300" s="2"/>
      <c r="C2300" s="2"/>
      <c r="D2300" s="2"/>
      <c r="E2300" s="2"/>
      <c r="F2300" s="2"/>
    </row>
    <row r="2301" spans="1:6" ht="12.75" x14ac:dyDescent="0.2">
      <c r="A2301" s="2"/>
      <c r="B2301" s="2"/>
      <c r="C2301" s="2"/>
      <c r="D2301" s="2"/>
      <c r="E2301" s="2"/>
      <c r="F2301" s="2"/>
    </row>
    <row r="2302" spans="1:6" ht="12.75" x14ac:dyDescent="0.2">
      <c r="A2302" s="2"/>
      <c r="B2302" s="2"/>
      <c r="C2302" s="2"/>
      <c r="D2302" s="2"/>
      <c r="E2302" s="2"/>
      <c r="F2302" s="2"/>
    </row>
    <row r="2303" spans="1:6" ht="12.75" x14ac:dyDescent="0.2">
      <c r="A2303" s="2"/>
      <c r="B2303" s="2"/>
      <c r="C2303" s="2"/>
      <c r="D2303" s="2"/>
      <c r="E2303" s="2"/>
      <c r="F2303" s="2"/>
    </row>
    <row r="2304" spans="1:6" ht="12.75" x14ac:dyDescent="0.2">
      <c r="A2304" s="2"/>
      <c r="B2304" s="2"/>
      <c r="C2304" s="2"/>
      <c r="D2304" s="2"/>
      <c r="E2304" s="2"/>
      <c r="F2304" s="2"/>
    </row>
    <row r="2305" spans="1:6" ht="12.75" x14ac:dyDescent="0.2">
      <c r="A2305" s="2"/>
      <c r="B2305" s="2"/>
      <c r="C2305" s="2"/>
      <c r="D2305" s="2"/>
      <c r="E2305" s="2"/>
      <c r="F2305" s="2"/>
    </row>
    <row r="2306" spans="1:6" ht="12.75" x14ac:dyDescent="0.2">
      <c r="A2306" s="2"/>
      <c r="B2306" s="2"/>
      <c r="C2306" s="2"/>
      <c r="D2306" s="2"/>
      <c r="E2306" s="2"/>
      <c r="F2306" s="2"/>
    </row>
    <row r="2307" spans="1:6" ht="12.75" x14ac:dyDescent="0.2">
      <c r="A2307" s="2"/>
      <c r="B2307" s="2"/>
      <c r="C2307" s="2"/>
      <c r="D2307" s="2"/>
      <c r="E2307" s="2"/>
      <c r="F2307" s="2"/>
    </row>
    <row r="2308" spans="1:6" ht="12.75" x14ac:dyDescent="0.2">
      <c r="A2308" s="2"/>
      <c r="B2308" s="2"/>
      <c r="C2308" s="2"/>
      <c r="D2308" s="2"/>
      <c r="E2308" s="2"/>
      <c r="F2308" s="2"/>
    </row>
    <row r="2309" spans="1:6" ht="12.75" x14ac:dyDescent="0.2">
      <c r="A2309" s="2"/>
      <c r="B2309" s="2"/>
      <c r="C2309" s="2"/>
      <c r="D2309" s="2"/>
      <c r="E2309" s="2"/>
      <c r="F2309" s="2"/>
    </row>
    <row r="2310" spans="1:6" ht="12.75" x14ac:dyDescent="0.2">
      <c r="A2310" s="2"/>
      <c r="B2310" s="2"/>
      <c r="C2310" s="2"/>
      <c r="D2310" s="2"/>
      <c r="E2310" s="2"/>
      <c r="F2310" s="2"/>
    </row>
    <row r="2311" spans="1:6" ht="12.75" x14ac:dyDescent="0.2">
      <c r="A2311" s="2"/>
      <c r="B2311" s="2"/>
      <c r="C2311" s="2"/>
      <c r="D2311" s="2"/>
      <c r="E2311" s="2"/>
      <c r="F2311" s="2"/>
    </row>
    <row r="2312" spans="1:6" ht="12.75" x14ac:dyDescent="0.2">
      <c r="A2312" s="2"/>
      <c r="B2312" s="2"/>
      <c r="C2312" s="2"/>
      <c r="D2312" s="2"/>
      <c r="E2312" s="2"/>
      <c r="F2312" s="2"/>
    </row>
    <row r="2313" spans="1:6" ht="12.75" x14ac:dyDescent="0.2">
      <c r="A2313" s="2"/>
      <c r="B2313" s="2"/>
      <c r="C2313" s="2"/>
      <c r="D2313" s="2"/>
      <c r="E2313" s="2"/>
      <c r="F2313" s="2"/>
    </row>
    <row r="2314" spans="1:6" ht="12.75" x14ac:dyDescent="0.2">
      <c r="A2314" s="2"/>
      <c r="B2314" s="2"/>
      <c r="C2314" s="2"/>
      <c r="D2314" s="2"/>
      <c r="E2314" s="2"/>
      <c r="F2314" s="2"/>
    </row>
    <row r="2315" spans="1:6" ht="12.75" x14ac:dyDescent="0.2">
      <c r="A2315" s="2"/>
      <c r="B2315" s="2"/>
      <c r="C2315" s="2"/>
      <c r="D2315" s="2"/>
      <c r="E2315" s="2"/>
      <c r="F2315" s="2"/>
    </row>
    <row r="2316" spans="1:6" ht="12.75" x14ac:dyDescent="0.2">
      <c r="A2316" s="2"/>
      <c r="B2316" s="2"/>
      <c r="C2316" s="2"/>
      <c r="D2316" s="2"/>
      <c r="E2316" s="2"/>
      <c r="F2316" s="2"/>
    </row>
    <row r="2317" spans="1:6" ht="12.75" x14ac:dyDescent="0.2">
      <c r="A2317" s="2"/>
      <c r="B2317" s="2"/>
      <c r="C2317" s="2"/>
      <c r="D2317" s="2"/>
      <c r="E2317" s="2"/>
      <c r="F2317" s="2"/>
    </row>
    <row r="2318" spans="1:6" ht="12.75" x14ac:dyDescent="0.2">
      <c r="A2318" s="2"/>
      <c r="B2318" s="2"/>
      <c r="C2318" s="2"/>
      <c r="D2318" s="2"/>
      <c r="E2318" s="2"/>
      <c r="F2318" s="2"/>
    </row>
    <row r="2319" spans="1:6" ht="12.75" x14ac:dyDescent="0.2">
      <c r="A2319" s="2"/>
      <c r="B2319" s="2"/>
      <c r="C2319" s="2"/>
      <c r="D2319" s="2"/>
      <c r="E2319" s="2"/>
      <c r="F2319" s="2"/>
    </row>
    <row r="2320" spans="1:6" ht="12.75" x14ac:dyDescent="0.2">
      <c r="A2320" s="2"/>
      <c r="B2320" s="2"/>
      <c r="C2320" s="2"/>
      <c r="D2320" s="2"/>
      <c r="E2320" s="2"/>
      <c r="F2320" s="2"/>
    </row>
    <row r="2321" spans="1:6" ht="12.75" x14ac:dyDescent="0.2">
      <c r="A2321" s="2"/>
      <c r="B2321" s="2"/>
      <c r="C2321" s="2"/>
      <c r="D2321" s="2"/>
      <c r="E2321" s="2"/>
      <c r="F2321" s="2"/>
    </row>
    <row r="2322" spans="1:6" ht="12.75" x14ac:dyDescent="0.2">
      <c r="A2322" s="2"/>
      <c r="B2322" s="2"/>
      <c r="C2322" s="2"/>
      <c r="D2322" s="2"/>
      <c r="E2322" s="2"/>
      <c r="F2322" s="2"/>
    </row>
    <row r="2323" spans="1:6" ht="12.75" x14ac:dyDescent="0.2">
      <c r="A2323" s="2"/>
      <c r="B2323" s="2"/>
      <c r="C2323" s="2"/>
      <c r="D2323" s="2"/>
      <c r="E2323" s="2"/>
      <c r="F2323" s="2"/>
    </row>
    <row r="2324" spans="1:6" ht="12.75" x14ac:dyDescent="0.2">
      <c r="A2324" s="2"/>
      <c r="B2324" s="2"/>
      <c r="C2324" s="2"/>
      <c r="D2324" s="2"/>
      <c r="E2324" s="2"/>
      <c r="F2324" s="2"/>
    </row>
    <row r="2325" spans="1:6" ht="12.75" x14ac:dyDescent="0.2">
      <c r="A2325" s="2"/>
      <c r="B2325" s="2"/>
      <c r="C2325" s="2"/>
      <c r="D2325" s="2"/>
      <c r="E2325" s="2"/>
      <c r="F2325" s="2"/>
    </row>
    <row r="2326" spans="1:6" ht="12.75" x14ac:dyDescent="0.2">
      <c r="A2326" s="2"/>
      <c r="B2326" s="2"/>
      <c r="C2326" s="2"/>
      <c r="D2326" s="2"/>
      <c r="E2326" s="2"/>
      <c r="F2326" s="2"/>
    </row>
    <row r="2327" spans="1:6" ht="12.75" x14ac:dyDescent="0.2">
      <c r="A2327" s="2"/>
      <c r="B2327" s="2"/>
      <c r="C2327" s="2"/>
      <c r="D2327" s="2"/>
      <c r="E2327" s="2"/>
      <c r="F2327" s="2"/>
    </row>
    <row r="2328" spans="1:6" ht="12.75" x14ac:dyDescent="0.2">
      <c r="A2328" s="2"/>
      <c r="B2328" s="2"/>
      <c r="C2328" s="2"/>
      <c r="D2328" s="2"/>
      <c r="E2328" s="2"/>
      <c r="F2328" s="2"/>
    </row>
    <row r="2329" spans="1:6" ht="12.75" x14ac:dyDescent="0.2">
      <c r="A2329" s="2"/>
      <c r="B2329" s="2"/>
      <c r="C2329" s="2"/>
      <c r="D2329" s="2"/>
      <c r="E2329" s="2"/>
      <c r="F2329" s="2"/>
    </row>
    <row r="2330" spans="1:6" ht="12.75" x14ac:dyDescent="0.2">
      <c r="A2330" s="2"/>
      <c r="B2330" s="2"/>
      <c r="C2330" s="2"/>
      <c r="D2330" s="2"/>
      <c r="E2330" s="2"/>
      <c r="F2330" s="2"/>
    </row>
    <row r="2331" spans="1:6" ht="12.75" x14ac:dyDescent="0.2">
      <c r="A2331" s="2"/>
      <c r="B2331" s="2"/>
      <c r="C2331" s="2"/>
      <c r="D2331" s="2"/>
      <c r="E2331" s="2"/>
      <c r="F2331" s="2"/>
    </row>
    <row r="2332" spans="1:6" ht="12.75" x14ac:dyDescent="0.2">
      <c r="A2332" s="2"/>
      <c r="B2332" s="2"/>
      <c r="C2332" s="2"/>
      <c r="D2332" s="2"/>
      <c r="E2332" s="2"/>
      <c r="F2332" s="2"/>
    </row>
    <row r="2333" spans="1:6" ht="12.75" x14ac:dyDescent="0.2">
      <c r="A2333" s="2"/>
      <c r="B2333" s="2"/>
      <c r="C2333" s="2"/>
      <c r="D2333" s="2"/>
      <c r="E2333" s="2"/>
      <c r="F2333" s="2"/>
    </row>
    <row r="2334" spans="1:6" ht="12.75" x14ac:dyDescent="0.2">
      <c r="A2334" s="2"/>
      <c r="B2334" s="2"/>
      <c r="C2334" s="2"/>
      <c r="D2334" s="2"/>
      <c r="E2334" s="2"/>
      <c r="F2334" s="2"/>
    </row>
    <row r="2335" spans="1:6" ht="12.75" x14ac:dyDescent="0.2">
      <c r="A2335" s="2"/>
      <c r="B2335" s="2"/>
      <c r="C2335" s="2"/>
      <c r="D2335" s="2"/>
      <c r="E2335" s="2"/>
      <c r="F2335" s="2"/>
    </row>
    <row r="2336" spans="1:6" ht="12.75" x14ac:dyDescent="0.2">
      <c r="A2336" s="2"/>
      <c r="B2336" s="2"/>
      <c r="C2336" s="2"/>
      <c r="D2336" s="2"/>
      <c r="E2336" s="2"/>
      <c r="F2336" s="2"/>
    </row>
    <row r="2337" spans="1:6" ht="12.75" x14ac:dyDescent="0.2">
      <c r="A2337" s="2"/>
      <c r="B2337" s="2"/>
      <c r="C2337" s="2"/>
      <c r="D2337" s="2"/>
      <c r="E2337" s="2"/>
      <c r="F2337" s="2"/>
    </row>
    <row r="2338" spans="1:6" ht="12.75" x14ac:dyDescent="0.2">
      <c r="A2338" s="2"/>
      <c r="B2338" s="2"/>
      <c r="C2338" s="2"/>
      <c r="D2338" s="2"/>
      <c r="E2338" s="2"/>
      <c r="F2338" s="2"/>
    </row>
    <row r="2339" spans="1:6" ht="12.75" x14ac:dyDescent="0.2">
      <c r="A2339" s="2"/>
      <c r="B2339" s="2"/>
      <c r="C2339" s="2"/>
      <c r="D2339" s="2"/>
      <c r="E2339" s="2"/>
      <c r="F2339" s="2"/>
    </row>
    <row r="2340" spans="1:6" ht="12.75" x14ac:dyDescent="0.2">
      <c r="A2340" s="2"/>
      <c r="B2340" s="2"/>
      <c r="C2340" s="2"/>
      <c r="D2340" s="2"/>
      <c r="E2340" s="2"/>
      <c r="F2340" s="2"/>
    </row>
    <row r="2341" spans="1:6" ht="12.75" x14ac:dyDescent="0.2">
      <c r="A2341" s="2"/>
      <c r="B2341" s="2"/>
      <c r="C2341" s="2"/>
      <c r="D2341" s="2"/>
      <c r="E2341" s="2"/>
      <c r="F2341" s="2"/>
    </row>
    <row r="2342" spans="1:6" ht="12.75" x14ac:dyDescent="0.2">
      <c r="A2342" s="2"/>
      <c r="B2342" s="2"/>
      <c r="C2342" s="2"/>
      <c r="D2342" s="2"/>
      <c r="E2342" s="2"/>
      <c r="F2342" s="2"/>
    </row>
    <row r="2343" spans="1:6" ht="12.75" x14ac:dyDescent="0.2">
      <c r="A2343" s="2"/>
      <c r="B2343" s="2"/>
      <c r="C2343" s="2"/>
      <c r="D2343" s="2"/>
      <c r="E2343" s="2"/>
      <c r="F2343" s="2"/>
    </row>
    <row r="2344" spans="1:6" ht="12.75" x14ac:dyDescent="0.2">
      <c r="A2344" s="2"/>
      <c r="B2344" s="2"/>
      <c r="C2344" s="2"/>
      <c r="D2344" s="2"/>
      <c r="E2344" s="2"/>
      <c r="F2344" s="2"/>
    </row>
    <row r="2345" spans="1:6" ht="12.75" x14ac:dyDescent="0.2">
      <c r="A2345" s="2"/>
      <c r="B2345" s="2"/>
      <c r="C2345" s="2"/>
      <c r="D2345" s="2"/>
      <c r="E2345" s="2"/>
      <c r="F2345" s="2"/>
    </row>
    <row r="2346" spans="1:6" ht="12.75" x14ac:dyDescent="0.2">
      <c r="A2346" s="2"/>
      <c r="B2346" s="2"/>
      <c r="C2346" s="2"/>
      <c r="D2346" s="2"/>
      <c r="E2346" s="2"/>
      <c r="F2346" s="2"/>
    </row>
    <row r="2347" spans="1:6" ht="12.75" x14ac:dyDescent="0.2">
      <c r="A2347" s="2"/>
      <c r="B2347" s="2"/>
      <c r="C2347" s="2"/>
      <c r="D2347" s="2"/>
      <c r="E2347" s="2"/>
      <c r="F2347" s="2"/>
    </row>
    <row r="2348" spans="1:6" ht="12.75" x14ac:dyDescent="0.2">
      <c r="A2348" s="2"/>
      <c r="B2348" s="2"/>
      <c r="C2348" s="2"/>
      <c r="D2348" s="2"/>
      <c r="E2348" s="2"/>
      <c r="F2348" s="2"/>
    </row>
    <row r="2349" spans="1:6" ht="12.75" x14ac:dyDescent="0.2">
      <c r="A2349" s="2"/>
      <c r="B2349" s="2"/>
      <c r="C2349" s="2"/>
      <c r="D2349" s="2"/>
      <c r="E2349" s="2"/>
      <c r="F2349" s="2"/>
    </row>
    <row r="2350" spans="1:6" ht="12.75" x14ac:dyDescent="0.2">
      <c r="A2350" s="2"/>
      <c r="B2350" s="2"/>
      <c r="C2350" s="2"/>
      <c r="D2350" s="2"/>
      <c r="E2350" s="2"/>
      <c r="F2350" s="2"/>
    </row>
    <row r="2351" spans="1:6" ht="12.75" x14ac:dyDescent="0.2">
      <c r="A2351" s="2"/>
      <c r="B2351" s="2"/>
      <c r="C2351" s="2"/>
      <c r="D2351" s="2"/>
      <c r="E2351" s="2"/>
      <c r="F2351" s="2"/>
    </row>
    <row r="2352" spans="1:6" ht="12.75" x14ac:dyDescent="0.2">
      <c r="A2352" s="2"/>
      <c r="B2352" s="2"/>
      <c r="C2352" s="2"/>
      <c r="D2352" s="2"/>
      <c r="E2352" s="2"/>
      <c r="F2352" s="2"/>
    </row>
    <row r="2353" spans="1:6" ht="12.75" x14ac:dyDescent="0.2">
      <c r="A2353" s="2"/>
      <c r="B2353" s="2"/>
      <c r="C2353" s="2"/>
      <c r="D2353" s="2"/>
      <c r="E2353" s="2"/>
      <c r="F2353" s="2"/>
    </row>
    <row r="2354" spans="1:6" ht="12.75" x14ac:dyDescent="0.2">
      <c r="A2354" s="2"/>
      <c r="B2354" s="2"/>
      <c r="C2354" s="2"/>
      <c r="D2354" s="2"/>
      <c r="E2354" s="2"/>
      <c r="F2354" s="2"/>
    </row>
    <row r="2355" spans="1:6" ht="12.75" x14ac:dyDescent="0.2">
      <c r="A2355" s="2"/>
      <c r="B2355" s="2"/>
      <c r="C2355" s="2"/>
      <c r="D2355" s="2"/>
      <c r="E2355" s="2"/>
      <c r="F2355" s="2"/>
    </row>
    <row r="2356" spans="1:6" ht="12.75" x14ac:dyDescent="0.2">
      <c r="A2356" s="2"/>
      <c r="B2356" s="2"/>
      <c r="C2356" s="2"/>
      <c r="D2356" s="2"/>
      <c r="E2356" s="2"/>
      <c r="F2356" s="2"/>
    </row>
    <row r="2357" spans="1:6" ht="12.75" x14ac:dyDescent="0.2">
      <c r="A2357" s="2"/>
      <c r="B2357" s="2"/>
      <c r="C2357" s="2"/>
      <c r="D2357" s="2"/>
      <c r="E2357" s="2"/>
      <c r="F2357" s="2"/>
    </row>
    <row r="2358" spans="1:6" ht="12.75" x14ac:dyDescent="0.2">
      <c r="A2358" s="2"/>
      <c r="B2358" s="2"/>
      <c r="C2358" s="2"/>
      <c r="D2358" s="2"/>
      <c r="E2358" s="2"/>
      <c r="F2358" s="2"/>
    </row>
    <row r="2359" spans="1:6" ht="12.75" x14ac:dyDescent="0.2">
      <c r="A2359" s="2"/>
      <c r="B2359" s="2"/>
      <c r="C2359" s="2"/>
      <c r="D2359" s="2"/>
      <c r="E2359" s="2"/>
      <c r="F2359" s="2"/>
    </row>
    <row r="2360" spans="1:6" ht="12.75" x14ac:dyDescent="0.2">
      <c r="A2360" s="2"/>
      <c r="B2360" s="2"/>
      <c r="C2360" s="2"/>
      <c r="D2360" s="2"/>
      <c r="E2360" s="2"/>
      <c r="F2360" s="2"/>
    </row>
    <row r="2361" spans="1:6" ht="12.75" x14ac:dyDescent="0.2">
      <c r="A2361" s="2"/>
      <c r="B2361" s="2"/>
      <c r="C2361" s="2"/>
      <c r="D2361" s="2"/>
      <c r="E2361" s="2"/>
      <c r="F2361" s="2"/>
    </row>
    <row r="2362" spans="1:6" ht="12.75" x14ac:dyDescent="0.2">
      <c r="A2362" s="2"/>
      <c r="B2362" s="2"/>
      <c r="C2362" s="2"/>
      <c r="D2362" s="2"/>
      <c r="E2362" s="2"/>
      <c r="F2362" s="2"/>
    </row>
    <row r="2363" spans="1:6" ht="12.75" x14ac:dyDescent="0.2">
      <c r="A2363" s="2"/>
      <c r="B2363" s="2"/>
      <c r="C2363" s="2"/>
      <c r="D2363" s="2"/>
      <c r="E2363" s="2"/>
      <c r="F2363" s="2"/>
    </row>
    <row r="2364" spans="1:6" ht="12.75" x14ac:dyDescent="0.2">
      <c r="A2364" s="2"/>
      <c r="B2364" s="2"/>
      <c r="C2364" s="2"/>
      <c r="D2364" s="2"/>
      <c r="E2364" s="2"/>
      <c r="F2364" s="2"/>
    </row>
    <row r="2365" spans="1:6" ht="12.75" x14ac:dyDescent="0.2">
      <c r="A2365" s="2"/>
      <c r="B2365" s="2"/>
      <c r="C2365" s="2"/>
      <c r="D2365" s="2"/>
      <c r="E2365" s="2"/>
      <c r="F2365" s="2"/>
    </row>
    <row r="2366" spans="1:6" ht="12.75" x14ac:dyDescent="0.2">
      <c r="A2366" s="2"/>
      <c r="B2366" s="2"/>
      <c r="C2366" s="2"/>
      <c r="D2366" s="2"/>
      <c r="E2366" s="2"/>
      <c r="F2366" s="2"/>
    </row>
    <row r="2367" spans="1:6" ht="12.75" x14ac:dyDescent="0.2">
      <c r="A2367" s="2"/>
      <c r="B2367" s="2"/>
      <c r="C2367" s="2"/>
      <c r="D2367" s="2"/>
      <c r="E2367" s="2"/>
      <c r="F2367" s="2"/>
    </row>
    <row r="2368" spans="1:6" ht="12.75" x14ac:dyDescent="0.2">
      <c r="A2368" s="2"/>
      <c r="B2368" s="2"/>
      <c r="C2368" s="2"/>
      <c r="D2368" s="2"/>
      <c r="E2368" s="2"/>
      <c r="F2368" s="2"/>
    </row>
    <row r="2369" spans="1:6" ht="12.75" x14ac:dyDescent="0.2">
      <c r="A2369" s="2"/>
      <c r="B2369" s="2"/>
      <c r="C2369" s="2"/>
      <c r="D2369" s="2"/>
      <c r="E2369" s="2"/>
      <c r="F2369" s="2"/>
    </row>
    <row r="2370" spans="1:6" ht="12.75" x14ac:dyDescent="0.2">
      <c r="A2370" s="2"/>
      <c r="B2370" s="2"/>
      <c r="C2370" s="2"/>
      <c r="D2370" s="2"/>
      <c r="E2370" s="2"/>
      <c r="F2370" s="2"/>
    </row>
    <row r="2371" spans="1:6" ht="12.75" x14ac:dyDescent="0.2">
      <c r="A2371" s="2"/>
      <c r="B2371" s="2"/>
      <c r="C2371" s="2"/>
      <c r="D2371" s="2"/>
      <c r="E2371" s="2"/>
      <c r="F2371" s="2"/>
    </row>
    <row r="2372" spans="1:6" ht="12.75" x14ac:dyDescent="0.2">
      <c r="A2372" s="2"/>
      <c r="B2372" s="2"/>
      <c r="C2372" s="2"/>
      <c r="D2372" s="2"/>
      <c r="E2372" s="2"/>
      <c r="F2372" s="2"/>
    </row>
    <row r="2373" spans="1:6" ht="12.75" x14ac:dyDescent="0.2">
      <c r="A2373" s="2"/>
      <c r="B2373" s="2"/>
      <c r="C2373" s="2"/>
      <c r="D2373" s="2"/>
      <c r="E2373" s="2"/>
      <c r="F2373" s="2"/>
    </row>
    <row r="2374" spans="1:6" ht="12.75" x14ac:dyDescent="0.2">
      <c r="A2374" s="2"/>
      <c r="B2374" s="2"/>
      <c r="C2374" s="2"/>
      <c r="D2374" s="2"/>
      <c r="E2374" s="2"/>
      <c r="F2374" s="2"/>
    </row>
    <row r="2375" spans="1:6" ht="12.75" x14ac:dyDescent="0.2">
      <c r="A2375" s="2"/>
      <c r="B2375" s="2"/>
      <c r="C2375" s="2"/>
      <c r="D2375" s="2"/>
      <c r="E2375" s="2"/>
      <c r="F2375" s="2"/>
    </row>
    <row r="2376" spans="1:6" ht="12.75" x14ac:dyDescent="0.2">
      <c r="A2376" s="2"/>
      <c r="B2376" s="2"/>
      <c r="C2376" s="2"/>
      <c r="D2376" s="2"/>
      <c r="E2376" s="2"/>
      <c r="F2376" s="2"/>
    </row>
    <row r="2377" spans="1:6" ht="12.75" x14ac:dyDescent="0.2">
      <c r="A2377" s="2"/>
      <c r="B2377" s="2"/>
      <c r="C2377" s="2"/>
      <c r="D2377" s="2"/>
      <c r="E2377" s="2"/>
      <c r="F2377" s="2"/>
    </row>
    <row r="2378" spans="1:6" ht="12.75" x14ac:dyDescent="0.2">
      <c r="A2378" s="2"/>
      <c r="B2378" s="2"/>
      <c r="C2378" s="2"/>
      <c r="D2378" s="2"/>
      <c r="E2378" s="2"/>
      <c r="F2378" s="2"/>
    </row>
    <row r="2379" spans="1:6" ht="12.75" x14ac:dyDescent="0.2">
      <c r="A2379" s="2"/>
      <c r="B2379" s="2"/>
      <c r="C2379" s="2"/>
      <c r="D2379" s="2"/>
      <c r="E2379" s="2"/>
      <c r="F2379" s="2"/>
    </row>
    <row r="2380" spans="1:6" ht="12.75" x14ac:dyDescent="0.2">
      <c r="A2380" s="2"/>
      <c r="B2380" s="2"/>
      <c r="C2380" s="2"/>
      <c r="D2380" s="2"/>
      <c r="E2380" s="2"/>
      <c r="F2380" s="2"/>
    </row>
    <row r="2381" spans="1:6" ht="12.75" x14ac:dyDescent="0.2">
      <c r="A2381" s="2"/>
      <c r="B2381" s="2"/>
      <c r="C2381" s="2"/>
      <c r="D2381" s="2"/>
      <c r="E2381" s="2"/>
      <c r="F2381" s="2"/>
    </row>
    <row r="2382" spans="1:6" ht="12.75" x14ac:dyDescent="0.2">
      <c r="A2382" s="2"/>
      <c r="B2382" s="2"/>
      <c r="C2382" s="2"/>
      <c r="D2382" s="2"/>
      <c r="E2382" s="2"/>
      <c r="F2382" s="2"/>
    </row>
    <row r="2383" spans="1:6" ht="12.75" x14ac:dyDescent="0.2">
      <c r="A2383" s="2"/>
      <c r="B2383" s="2"/>
      <c r="C2383" s="2"/>
      <c r="D2383" s="2"/>
      <c r="E2383" s="2"/>
      <c r="F2383" s="2"/>
    </row>
    <row r="2384" spans="1:6" ht="12.75" x14ac:dyDescent="0.2">
      <c r="A2384" s="2"/>
      <c r="B2384" s="2"/>
      <c r="C2384" s="2"/>
      <c r="D2384" s="2"/>
      <c r="E2384" s="2"/>
      <c r="F2384" s="2"/>
    </row>
    <row r="2385" spans="1:6" ht="12.75" x14ac:dyDescent="0.2">
      <c r="A2385" s="2"/>
      <c r="B2385" s="2"/>
      <c r="C2385" s="2"/>
      <c r="D2385" s="2"/>
      <c r="E2385" s="2"/>
      <c r="F2385" s="2"/>
    </row>
    <row r="2386" spans="1:6" ht="12.75" x14ac:dyDescent="0.2">
      <c r="A2386" s="2"/>
      <c r="B2386" s="2"/>
      <c r="C2386" s="2"/>
      <c r="D2386" s="2"/>
      <c r="E2386" s="2"/>
      <c r="F2386" s="2"/>
    </row>
    <row r="2387" spans="1:6" ht="12.75" x14ac:dyDescent="0.2">
      <c r="A2387" s="2"/>
      <c r="B2387" s="2"/>
      <c r="C2387" s="2"/>
      <c r="D2387" s="2"/>
      <c r="E2387" s="2"/>
      <c r="F2387" s="2"/>
    </row>
    <row r="2388" spans="1:6" ht="12.75" x14ac:dyDescent="0.2">
      <c r="A2388" s="2"/>
      <c r="B2388" s="2"/>
      <c r="C2388" s="2"/>
      <c r="D2388" s="2"/>
      <c r="E2388" s="2"/>
      <c r="F2388" s="2"/>
    </row>
    <row r="2389" spans="1:6" ht="12.75" x14ac:dyDescent="0.2">
      <c r="A2389" s="2"/>
      <c r="B2389" s="2"/>
      <c r="C2389" s="2"/>
      <c r="D2389" s="2"/>
      <c r="E2389" s="2"/>
      <c r="F2389" s="2"/>
    </row>
    <row r="2390" spans="1:6" ht="12.75" x14ac:dyDescent="0.2">
      <c r="A2390" s="2"/>
      <c r="B2390" s="2"/>
      <c r="C2390" s="2"/>
      <c r="D2390" s="2"/>
      <c r="E2390" s="2"/>
      <c r="F2390" s="2"/>
    </row>
    <row r="2391" spans="1:6" ht="12.75" x14ac:dyDescent="0.2">
      <c r="A2391" s="2"/>
      <c r="B2391" s="2"/>
      <c r="C2391" s="2"/>
      <c r="D2391" s="2"/>
      <c r="E2391" s="2"/>
      <c r="F2391" s="2"/>
    </row>
    <row r="2392" spans="1:6" ht="12.75" x14ac:dyDescent="0.2">
      <c r="A2392" s="2"/>
      <c r="B2392" s="2"/>
      <c r="C2392" s="2"/>
      <c r="D2392" s="2"/>
      <c r="E2392" s="2"/>
      <c r="F2392" s="2"/>
    </row>
    <row r="2393" spans="1:6" ht="12.75" x14ac:dyDescent="0.2">
      <c r="A2393" s="2"/>
      <c r="B2393" s="2"/>
      <c r="C2393" s="2"/>
      <c r="D2393" s="2"/>
      <c r="E2393" s="2"/>
      <c r="F2393" s="2"/>
    </row>
    <row r="2394" spans="1:6" ht="12.75" x14ac:dyDescent="0.2">
      <c r="A2394" s="2"/>
      <c r="B2394" s="2"/>
      <c r="C2394" s="2"/>
      <c r="D2394" s="2"/>
      <c r="E2394" s="2"/>
      <c r="F2394" s="2"/>
    </row>
    <row r="2395" spans="1:6" ht="12.75" x14ac:dyDescent="0.2">
      <c r="A2395" s="2"/>
      <c r="B2395" s="2"/>
      <c r="C2395" s="2"/>
      <c r="D2395" s="2"/>
      <c r="E2395" s="2"/>
      <c r="F2395" s="2"/>
    </row>
    <row r="2396" spans="1:6" ht="12.75" x14ac:dyDescent="0.2">
      <c r="A2396" s="2"/>
      <c r="B2396" s="2"/>
      <c r="C2396" s="2"/>
      <c r="D2396" s="2"/>
      <c r="E2396" s="2"/>
      <c r="F2396" s="2"/>
    </row>
    <row r="2397" spans="1:6" ht="12.75" x14ac:dyDescent="0.2">
      <c r="A2397" s="2"/>
      <c r="B2397" s="2"/>
      <c r="C2397" s="2"/>
      <c r="D2397" s="2"/>
      <c r="E2397" s="2"/>
      <c r="F2397" s="2"/>
    </row>
    <row r="2398" spans="1:6" ht="12.75" x14ac:dyDescent="0.2">
      <c r="A2398" s="2"/>
      <c r="B2398" s="2"/>
      <c r="C2398" s="2"/>
      <c r="D2398" s="2"/>
      <c r="E2398" s="2"/>
      <c r="F2398" s="2"/>
    </row>
    <row r="2399" spans="1:6" ht="12.75" x14ac:dyDescent="0.2">
      <c r="A2399" s="2"/>
      <c r="B2399" s="2"/>
      <c r="C2399" s="2"/>
      <c r="D2399" s="2"/>
      <c r="E2399" s="2"/>
      <c r="F2399" s="2"/>
    </row>
    <row r="2400" spans="1:6" ht="12.75" x14ac:dyDescent="0.2">
      <c r="A2400" s="2"/>
      <c r="B2400" s="2"/>
      <c r="C2400" s="2"/>
      <c r="D2400" s="2"/>
      <c r="E2400" s="2"/>
      <c r="F2400" s="2"/>
    </row>
    <row r="2401" spans="1:6" ht="12.75" x14ac:dyDescent="0.2">
      <c r="A2401" s="2"/>
      <c r="B2401" s="2"/>
      <c r="C2401" s="2"/>
      <c r="D2401" s="2"/>
      <c r="E2401" s="2"/>
      <c r="F2401" s="2"/>
    </row>
    <row r="2402" spans="1:6" ht="12.75" x14ac:dyDescent="0.2">
      <c r="A2402" s="2"/>
      <c r="B2402" s="2"/>
      <c r="C2402" s="2"/>
      <c r="D2402" s="2"/>
      <c r="E2402" s="2"/>
      <c r="F2402" s="2"/>
    </row>
    <row r="2403" spans="1:6" ht="12.75" x14ac:dyDescent="0.2">
      <c r="A2403" s="2"/>
      <c r="B2403" s="2"/>
      <c r="C2403" s="2"/>
      <c r="D2403" s="2"/>
      <c r="E2403" s="2"/>
      <c r="F2403" s="2"/>
    </row>
    <row r="2404" spans="1:6" ht="12.75" x14ac:dyDescent="0.2">
      <c r="A2404" s="2"/>
      <c r="B2404" s="2"/>
      <c r="C2404" s="2"/>
      <c r="D2404" s="2"/>
      <c r="E2404" s="2"/>
      <c r="F2404" s="2"/>
    </row>
    <row r="2405" spans="1:6" ht="12.75" x14ac:dyDescent="0.2">
      <c r="A2405" s="2"/>
      <c r="B2405" s="2"/>
      <c r="C2405" s="2"/>
      <c r="D2405" s="2"/>
      <c r="E2405" s="2"/>
      <c r="F2405" s="2"/>
    </row>
    <row r="2406" spans="1:6" ht="12.75" x14ac:dyDescent="0.2">
      <c r="A2406" s="2"/>
      <c r="B2406" s="2"/>
      <c r="C2406" s="2"/>
      <c r="D2406" s="2"/>
      <c r="E2406" s="2"/>
      <c r="F2406" s="2"/>
    </row>
    <row r="2407" spans="1:6" ht="12.75" x14ac:dyDescent="0.2">
      <c r="A2407" s="2"/>
      <c r="B2407" s="2"/>
      <c r="C2407" s="2"/>
      <c r="D2407" s="2"/>
      <c r="E2407" s="2"/>
      <c r="F2407" s="2"/>
    </row>
    <row r="2408" spans="1:6" ht="12.75" x14ac:dyDescent="0.2">
      <c r="A2408" s="2"/>
      <c r="B2408" s="2"/>
      <c r="C2408" s="2"/>
      <c r="D2408" s="2"/>
      <c r="E2408" s="2"/>
      <c r="F2408" s="2"/>
    </row>
    <row r="2409" spans="1:6" ht="12.75" x14ac:dyDescent="0.2">
      <c r="A2409" s="2"/>
      <c r="B2409" s="2"/>
      <c r="C2409" s="2"/>
      <c r="D2409" s="2"/>
      <c r="E2409" s="2"/>
      <c r="F2409" s="2"/>
    </row>
    <row r="2410" spans="1:6" ht="12.75" x14ac:dyDescent="0.2">
      <c r="A2410" s="2"/>
      <c r="B2410" s="2"/>
      <c r="C2410" s="2"/>
      <c r="D2410" s="2"/>
      <c r="E2410" s="2"/>
      <c r="F2410" s="2"/>
    </row>
    <row r="2411" spans="1:6" ht="12.75" x14ac:dyDescent="0.2">
      <c r="A2411" s="2"/>
      <c r="B2411" s="2"/>
      <c r="C2411" s="2"/>
      <c r="D2411" s="2"/>
      <c r="E2411" s="2"/>
      <c r="F2411" s="2"/>
    </row>
    <row r="2412" spans="1:6" ht="12.75" x14ac:dyDescent="0.2">
      <c r="A2412" s="2"/>
      <c r="B2412" s="2"/>
      <c r="C2412" s="2"/>
      <c r="D2412" s="2"/>
      <c r="E2412" s="2"/>
      <c r="F2412" s="2"/>
    </row>
    <row r="2413" spans="1:6" ht="12.75" x14ac:dyDescent="0.2">
      <c r="A2413" s="2"/>
      <c r="B2413" s="2"/>
      <c r="C2413" s="2"/>
      <c r="D2413" s="2"/>
      <c r="E2413" s="2"/>
      <c r="F2413" s="2"/>
    </row>
    <row r="2414" spans="1:6" ht="12.75" x14ac:dyDescent="0.2">
      <c r="A2414" s="2"/>
      <c r="B2414" s="2"/>
      <c r="C2414" s="2"/>
      <c r="D2414" s="2"/>
      <c r="E2414" s="2"/>
      <c r="F2414" s="2"/>
    </row>
    <row r="2415" spans="1:6" ht="12.75" x14ac:dyDescent="0.2">
      <c r="A2415" s="2"/>
      <c r="B2415" s="2"/>
      <c r="C2415" s="2"/>
      <c r="D2415" s="2"/>
      <c r="E2415" s="2"/>
      <c r="F2415" s="2"/>
    </row>
    <row r="2416" spans="1:6" ht="12.75" x14ac:dyDescent="0.2">
      <c r="A2416" s="2"/>
      <c r="B2416" s="2"/>
      <c r="C2416" s="2"/>
      <c r="D2416" s="2"/>
      <c r="E2416" s="2"/>
      <c r="F2416" s="2"/>
    </row>
    <row r="2417" spans="1:6" ht="12.75" x14ac:dyDescent="0.2">
      <c r="A2417" s="2"/>
      <c r="B2417" s="2"/>
      <c r="C2417" s="2"/>
      <c r="D2417" s="2"/>
      <c r="E2417" s="2"/>
      <c r="F2417" s="2"/>
    </row>
    <row r="2418" spans="1:6" ht="12.75" x14ac:dyDescent="0.2">
      <c r="A2418" s="2"/>
      <c r="B2418" s="2"/>
      <c r="C2418" s="2"/>
      <c r="D2418" s="2"/>
      <c r="E2418" s="2"/>
      <c r="F2418" s="2"/>
    </row>
    <row r="2419" spans="1:6" ht="12.75" x14ac:dyDescent="0.2">
      <c r="A2419" s="2"/>
      <c r="B2419" s="2"/>
      <c r="C2419" s="2"/>
      <c r="D2419" s="2"/>
      <c r="E2419" s="2"/>
      <c r="F2419" s="2"/>
    </row>
    <row r="2420" spans="1:6" ht="12.75" x14ac:dyDescent="0.2">
      <c r="A2420" s="2"/>
      <c r="B2420" s="2"/>
      <c r="C2420" s="2"/>
      <c r="D2420" s="2"/>
      <c r="E2420" s="2"/>
      <c r="F2420" s="2"/>
    </row>
    <row r="2421" spans="1:6" ht="12.75" x14ac:dyDescent="0.2">
      <c r="A2421" s="2"/>
      <c r="B2421" s="2"/>
      <c r="C2421" s="2"/>
      <c r="D2421" s="2"/>
      <c r="E2421" s="2"/>
      <c r="F2421" s="2"/>
    </row>
    <row r="2422" spans="1:6" ht="12.75" x14ac:dyDescent="0.2">
      <c r="A2422" s="2"/>
      <c r="B2422" s="2"/>
      <c r="C2422" s="2"/>
      <c r="D2422" s="2"/>
      <c r="E2422" s="2"/>
      <c r="F2422" s="2"/>
    </row>
    <row r="2423" spans="1:6" ht="12.75" x14ac:dyDescent="0.2">
      <c r="A2423" s="2"/>
      <c r="B2423" s="2"/>
      <c r="C2423" s="2"/>
      <c r="D2423" s="2"/>
      <c r="E2423" s="2"/>
      <c r="F2423" s="2"/>
    </row>
    <row r="2424" spans="1:6" ht="12.75" x14ac:dyDescent="0.2">
      <c r="A2424" s="2"/>
      <c r="B2424" s="2"/>
      <c r="C2424" s="2"/>
      <c r="D2424" s="2"/>
      <c r="E2424" s="2"/>
      <c r="F2424" s="2"/>
    </row>
    <row r="2425" spans="1:6" ht="12.75" x14ac:dyDescent="0.2">
      <c r="A2425" s="2"/>
      <c r="B2425" s="2"/>
      <c r="C2425" s="2"/>
      <c r="D2425" s="2"/>
      <c r="E2425" s="2"/>
      <c r="F2425" s="2"/>
    </row>
    <row r="2426" spans="1:6" ht="12.75" x14ac:dyDescent="0.2">
      <c r="A2426" s="2"/>
      <c r="B2426" s="2"/>
      <c r="C2426" s="2"/>
      <c r="D2426" s="2"/>
      <c r="E2426" s="2"/>
      <c r="F2426" s="2"/>
    </row>
    <row r="2427" spans="1:6" ht="12.75" x14ac:dyDescent="0.2">
      <c r="A2427" s="2"/>
      <c r="B2427" s="2"/>
      <c r="C2427" s="2"/>
      <c r="D2427" s="2"/>
      <c r="E2427" s="2"/>
      <c r="F2427" s="2"/>
    </row>
    <row r="2428" spans="1:6" ht="12.75" x14ac:dyDescent="0.2">
      <c r="A2428" s="2"/>
      <c r="B2428" s="2"/>
      <c r="C2428" s="2"/>
      <c r="D2428" s="2"/>
      <c r="E2428" s="2"/>
      <c r="F2428" s="2"/>
    </row>
    <row r="2429" spans="1:6" ht="12.75" x14ac:dyDescent="0.2">
      <c r="A2429" s="2"/>
      <c r="B2429" s="2"/>
      <c r="C2429" s="2"/>
      <c r="D2429" s="2"/>
      <c r="E2429" s="2"/>
      <c r="F2429" s="2"/>
    </row>
    <row r="2430" spans="1:6" ht="12.75" x14ac:dyDescent="0.2">
      <c r="A2430" s="2"/>
      <c r="B2430" s="2"/>
      <c r="C2430" s="2"/>
      <c r="D2430" s="2"/>
      <c r="E2430" s="2"/>
      <c r="F2430" s="2"/>
    </row>
    <row r="2431" spans="1:6" ht="12.75" x14ac:dyDescent="0.2">
      <c r="A2431" s="2"/>
      <c r="B2431" s="2"/>
      <c r="C2431" s="2"/>
      <c r="D2431" s="2"/>
      <c r="E2431" s="2"/>
      <c r="F2431" s="2"/>
    </row>
    <row r="2432" spans="1:6" ht="12.75" x14ac:dyDescent="0.2">
      <c r="A2432" s="2"/>
      <c r="B2432" s="2"/>
      <c r="C2432" s="2"/>
      <c r="D2432" s="2"/>
      <c r="E2432" s="2"/>
      <c r="F2432" s="2"/>
    </row>
    <row r="2433" spans="1:6" ht="12.75" x14ac:dyDescent="0.2">
      <c r="A2433" s="2"/>
      <c r="B2433" s="2"/>
      <c r="C2433" s="2"/>
      <c r="D2433" s="2"/>
      <c r="E2433" s="2"/>
      <c r="F2433" s="2"/>
    </row>
    <row r="2434" spans="1:6" ht="12.75" x14ac:dyDescent="0.2">
      <c r="A2434" s="2"/>
      <c r="B2434" s="2"/>
      <c r="C2434" s="2"/>
      <c r="D2434" s="2"/>
      <c r="E2434" s="2"/>
      <c r="F2434" s="2"/>
    </row>
    <row r="2435" spans="1:6" ht="12.75" x14ac:dyDescent="0.2">
      <c r="A2435" s="2"/>
      <c r="B2435" s="2"/>
      <c r="C2435" s="2"/>
      <c r="D2435" s="2"/>
      <c r="E2435" s="2"/>
      <c r="F2435" s="2"/>
    </row>
    <row r="2436" spans="1:6" ht="12.75" x14ac:dyDescent="0.2">
      <c r="A2436" s="2"/>
      <c r="B2436" s="2"/>
      <c r="C2436" s="2"/>
      <c r="D2436" s="2"/>
      <c r="E2436" s="2"/>
      <c r="F2436" s="2"/>
    </row>
    <row r="2437" spans="1:6" ht="12.75" x14ac:dyDescent="0.2">
      <c r="A2437" s="2"/>
      <c r="B2437" s="2"/>
      <c r="C2437" s="2"/>
      <c r="D2437" s="2"/>
      <c r="E2437" s="2"/>
      <c r="F2437" s="2"/>
    </row>
    <row r="2438" spans="1:6" ht="12.75" x14ac:dyDescent="0.2">
      <c r="A2438" s="2"/>
      <c r="B2438" s="2"/>
      <c r="C2438" s="2"/>
      <c r="D2438" s="2"/>
      <c r="E2438" s="2"/>
      <c r="F2438" s="2"/>
    </row>
    <row r="2439" spans="1:6" ht="12.75" x14ac:dyDescent="0.2">
      <c r="A2439" s="2"/>
      <c r="B2439" s="2"/>
      <c r="C2439" s="2"/>
      <c r="D2439" s="2"/>
      <c r="E2439" s="2"/>
      <c r="F2439" s="2"/>
    </row>
    <row r="2440" spans="1:6" ht="12.75" x14ac:dyDescent="0.2">
      <c r="A2440" s="2"/>
      <c r="B2440" s="2"/>
      <c r="C2440" s="2"/>
      <c r="D2440" s="2"/>
      <c r="E2440" s="2"/>
      <c r="F2440" s="2"/>
    </row>
    <row r="2441" spans="1:6" ht="12.75" x14ac:dyDescent="0.2">
      <c r="A2441" s="2"/>
      <c r="B2441" s="2"/>
      <c r="C2441" s="2"/>
      <c r="D2441" s="2"/>
      <c r="E2441" s="2"/>
      <c r="F2441" s="2"/>
    </row>
    <row r="2442" spans="1:6" ht="12.75" x14ac:dyDescent="0.2">
      <c r="A2442" s="2"/>
      <c r="B2442" s="2"/>
      <c r="C2442" s="2"/>
      <c r="D2442" s="2"/>
      <c r="E2442" s="2"/>
      <c r="F2442" s="2"/>
    </row>
    <row r="2443" spans="1:6" ht="12.75" x14ac:dyDescent="0.2">
      <c r="A2443" s="2"/>
      <c r="B2443" s="2"/>
      <c r="C2443" s="2"/>
      <c r="D2443" s="2"/>
      <c r="E2443" s="2"/>
      <c r="F2443" s="2"/>
    </row>
    <row r="2444" spans="1:6" ht="12.75" x14ac:dyDescent="0.2">
      <c r="A2444" s="2"/>
      <c r="B2444" s="2"/>
      <c r="C2444" s="2"/>
      <c r="D2444" s="2"/>
      <c r="E2444" s="2"/>
      <c r="F2444" s="2"/>
    </row>
    <row r="2445" spans="1:6" ht="12.75" x14ac:dyDescent="0.2">
      <c r="A2445" s="2"/>
      <c r="B2445" s="2"/>
      <c r="C2445" s="2"/>
      <c r="D2445" s="2"/>
      <c r="E2445" s="2"/>
      <c r="F2445" s="2"/>
    </row>
    <row r="2446" spans="1:6" ht="12.75" x14ac:dyDescent="0.2">
      <c r="A2446" s="2"/>
      <c r="B2446" s="2"/>
      <c r="C2446" s="2"/>
      <c r="D2446" s="2"/>
      <c r="E2446" s="2"/>
      <c r="F2446" s="2"/>
    </row>
    <row r="2447" spans="1:6" ht="12.75" x14ac:dyDescent="0.2">
      <c r="A2447" s="2"/>
      <c r="B2447" s="2"/>
      <c r="C2447" s="2"/>
      <c r="D2447" s="2"/>
      <c r="E2447" s="2"/>
      <c r="F2447" s="2"/>
    </row>
    <row r="2448" spans="1:6" ht="12.75" x14ac:dyDescent="0.2">
      <c r="A2448" s="2"/>
      <c r="B2448" s="2"/>
      <c r="C2448" s="2"/>
      <c r="D2448" s="2"/>
      <c r="E2448" s="2"/>
      <c r="F2448" s="2"/>
    </row>
    <row r="2449" spans="1:6" ht="12.75" x14ac:dyDescent="0.2">
      <c r="A2449" s="2"/>
      <c r="B2449" s="2"/>
      <c r="C2449" s="2"/>
      <c r="D2449" s="2"/>
      <c r="E2449" s="2"/>
      <c r="F2449" s="2"/>
    </row>
    <row r="2450" spans="1:6" ht="12.75" x14ac:dyDescent="0.2">
      <c r="A2450" s="2"/>
      <c r="B2450" s="2"/>
      <c r="C2450" s="2"/>
      <c r="D2450" s="2"/>
      <c r="E2450" s="2"/>
      <c r="F2450" s="2"/>
    </row>
    <row r="2451" spans="1:6" ht="12.75" x14ac:dyDescent="0.2">
      <c r="A2451" s="2"/>
      <c r="B2451" s="2"/>
      <c r="C2451" s="2"/>
      <c r="D2451" s="2"/>
      <c r="E2451" s="2"/>
      <c r="F2451" s="2"/>
    </row>
    <row r="2452" spans="1:6" ht="12.75" x14ac:dyDescent="0.2">
      <c r="A2452" s="2"/>
      <c r="B2452" s="2"/>
      <c r="C2452" s="2"/>
      <c r="D2452" s="2"/>
      <c r="E2452" s="2"/>
      <c r="F2452" s="2"/>
    </row>
    <row r="2453" spans="1:6" ht="12.75" x14ac:dyDescent="0.2">
      <c r="A2453" s="2"/>
      <c r="B2453" s="2"/>
      <c r="C2453" s="2"/>
      <c r="D2453" s="2"/>
      <c r="E2453" s="2"/>
      <c r="F2453" s="2"/>
    </row>
    <row r="2454" spans="1:6" ht="12.75" x14ac:dyDescent="0.2">
      <c r="A2454" s="2"/>
      <c r="B2454" s="2"/>
      <c r="C2454" s="2"/>
      <c r="D2454" s="2"/>
      <c r="E2454" s="2"/>
      <c r="F2454" s="2"/>
    </row>
    <row r="2455" spans="1:6" ht="12.75" x14ac:dyDescent="0.2">
      <c r="A2455" s="2"/>
      <c r="B2455" s="2"/>
      <c r="C2455" s="2"/>
      <c r="D2455" s="2"/>
      <c r="E2455" s="2"/>
      <c r="F2455" s="2"/>
    </row>
    <row r="2456" spans="1:6" ht="12.75" x14ac:dyDescent="0.2">
      <c r="A2456" s="2"/>
      <c r="B2456" s="2"/>
      <c r="C2456" s="2"/>
      <c r="D2456" s="2"/>
      <c r="E2456" s="2"/>
      <c r="F2456" s="2"/>
    </row>
    <row r="2457" spans="1:6" ht="12.75" x14ac:dyDescent="0.2">
      <c r="A2457" s="2"/>
      <c r="B2457" s="2"/>
      <c r="C2457" s="2"/>
      <c r="D2457" s="2"/>
      <c r="E2457" s="2"/>
      <c r="F2457" s="2"/>
    </row>
    <row r="2458" spans="1:6" ht="12.75" x14ac:dyDescent="0.2">
      <c r="A2458" s="2"/>
      <c r="B2458" s="2"/>
      <c r="C2458" s="2"/>
      <c r="D2458" s="2"/>
      <c r="E2458" s="2"/>
      <c r="F2458" s="2"/>
    </row>
    <row r="2459" spans="1:6" ht="12.75" x14ac:dyDescent="0.2">
      <c r="A2459" s="2"/>
      <c r="B2459" s="2"/>
      <c r="C2459" s="2"/>
      <c r="D2459" s="2"/>
      <c r="E2459" s="2"/>
      <c r="F2459" s="2"/>
    </row>
    <row r="2460" spans="1:6" ht="12.75" x14ac:dyDescent="0.2">
      <c r="A2460" s="2"/>
      <c r="B2460" s="2"/>
      <c r="C2460" s="2"/>
      <c r="D2460" s="2"/>
      <c r="E2460" s="2"/>
      <c r="F2460" s="2"/>
    </row>
    <row r="2461" spans="1:6" ht="12.75" x14ac:dyDescent="0.2">
      <c r="A2461" s="2"/>
      <c r="B2461" s="2"/>
      <c r="C2461" s="2"/>
      <c r="D2461" s="2"/>
      <c r="E2461" s="2"/>
      <c r="F2461" s="2"/>
    </row>
    <row r="2462" spans="1:6" ht="12.75" x14ac:dyDescent="0.2">
      <c r="A2462" s="2"/>
      <c r="B2462" s="2"/>
      <c r="C2462" s="2"/>
      <c r="D2462" s="2"/>
      <c r="E2462" s="2"/>
      <c r="F2462" s="2"/>
    </row>
    <row r="2463" spans="1:6" ht="12.75" x14ac:dyDescent="0.2">
      <c r="A2463" s="2"/>
      <c r="B2463" s="2"/>
      <c r="C2463" s="2"/>
      <c r="D2463" s="2"/>
      <c r="E2463" s="2"/>
      <c r="F2463" s="2"/>
    </row>
    <row r="2464" spans="1:6" ht="12.75" x14ac:dyDescent="0.2">
      <c r="A2464" s="2"/>
      <c r="B2464" s="2"/>
      <c r="C2464" s="2"/>
      <c r="D2464" s="2"/>
      <c r="E2464" s="2"/>
      <c r="F2464" s="2"/>
    </row>
    <row r="2465" spans="1:6" ht="12.75" x14ac:dyDescent="0.2">
      <c r="A2465" s="2"/>
      <c r="B2465" s="2"/>
      <c r="C2465" s="2"/>
      <c r="D2465" s="2"/>
      <c r="E2465" s="2"/>
      <c r="F2465" s="2"/>
    </row>
    <row r="2466" spans="1:6" ht="12.75" x14ac:dyDescent="0.2">
      <c r="A2466" s="2"/>
      <c r="B2466" s="2"/>
      <c r="C2466" s="2"/>
      <c r="D2466" s="2"/>
      <c r="E2466" s="2"/>
      <c r="F2466" s="2"/>
    </row>
    <row r="2467" spans="1:6" ht="12.75" x14ac:dyDescent="0.2">
      <c r="A2467" s="2"/>
      <c r="B2467" s="2"/>
      <c r="C2467" s="2"/>
      <c r="D2467" s="2"/>
      <c r="E2467" s="2"/>
      <c r="F2467" s="2"/>
    </row>
    <row r="2468" spans="1:6" ht="12.75" x14ac:dyDescent="0.2">
      <c r="A2468" s="2"/>
      <c r="B2468" s="2"/>
      <c r="C2468" s="2"/>
      <c r="D2468" s="2"/>
      <c r="E2468" s="2"/>
      <c r="F2468" s="2"/>
    </row>
    <row r="2469" spans="1:6" ht="12.75" x14ac:dyDescent="0.2">
      <c r="A2469" s="2"/>
      <c r="B2469" s="2"/>
      <c r="C2469" s="2"/>
      <c r="D2469" s="2"/>
      <c r="E2469" s="2"/>
      <c r="F2469" s="2"/>
    </row>
    <row r="2470" spans="1:6" ht="12.75" x14ac:dyDescent="0.2">
      <c r="A2470" s="2"/>
      <c r="B2470" s="2"/>
      <c r="C2470" s="2"/>
      <c r="D2470" s="2"/>
      <c r="E2470" s="2"/>
      <c r="F2470" s="2"/>
    </row>
    <row r="2471" spans="1:6" ht="12.75" x14ac:dyDescent="0.2">
      <c r="A2471" s="2"/>
      <c r="B2471" s="2"/>
      <c r="C2471" s="2"/>
      <c r="D2471" s="2"/>
      <c r="E2471" s="2"/>
      <c r="F2471" s="2"/>
    </row>
    <row r="2472" spans="1:6" ht="12.75" x14ac:dyDescent="0.2">
      <c r="A2472" s="2"/>
      <c r="B2472" s="2"/>
      <c r="C2472" s="2"/>
      <c r="D2472" s="2"/>
      <c r="E2472" s="2"/>
      <c r="F2472" s="2"/>
    </row>
    <row r="2473" spans="1:6" ht="12.75" x14ac:dyDescent="0.2">
      <c r="A2473" s="2"/>
      <c r="B2473" s="2"/>
      <c r="C2473" s="2"/>
      <c r="D2473" s="2"/>
      <c r="E2473" s="2"/>
      <c r="F2473" s="2"/>
    </row>
    <row r="2474" spans="1:6" ht="12.75" x14ac:dyDescent="0.2">
      <c r="A2474" s="2"/>
      <c r="B2474" s="2"/>
      <c r="C2474" s="2"/>
      <c r="D2474" s="2"/>
      <c r="E2474" s="2"/>
      <c r="F2474" s="2"/>
    </row>
    <row r="2475" spans="1:6" ht="12.75" x14ac:dyDescent="0.2">
      <c r="A2475" s="2"/>
      <c r="B2475" s="2"/>
      <c r="C2475" s="2"/>
      <c r="D2475" s="2"/>
      <c r="E2475" s="2"/>
      <c r="F2475" s="2"/>
    </row>
    <row r="2476" spans="1:6" ht="12.75" x14ac:dyDescent="0.2">
      <c r="A2476" s="2"/>
      <c r="B2476" s="2"/>
      <c r="C2476" s="2"/>
      <c r="D2476" s="2"/>
      <c r="E2476" s="2"/>
      <c r="F2476" s="2"/>
    </row>
    <row r="2477" spans="1:6" ht="12.75" x14ac:dyDescent="0.2">
      <c r="A2477" s="2"/>
      <c r="B2477" s="2"/>
      <c r="C2477" s="2"/>
      <c r="D2477" s="2"/>
      <c r="E2477" s="2"/>
      <c r="F2477" s="2"/>
    </row>
    <row r="2478" spans="1:6" ht="12.75" x14ac:dyDescent="0.2">
      <c r="A2478" s="2"/>
      <c r="B2478" s="2"/>
      <c r="C2478" s="2"/>
      <c r="D2478" s="2"/>
      <c r="E2478" s="2"/>
      <c r="F2478" s="2"/>
    </row>
    <row r="2479" spans="1:6" ht="12.75" x14ac:dyDescent="0.2">
      <c r="A2479" s="2"/>
      <c r="B2479" s="2"/>
      <c r="C2479" s="2"/>
      <c r="D2479" s="2"/>
      <c r="E2479" s="2"/>
      <c r="F2479" s="2"/>
    </row>
    <row r="2480" spans="1:6" ht="12.75" x14ac:dyDescent="0.2">
      <c r="A2480" s="2"/>
      <c r="B2480" s="2"/>
      <c r="C2480" s="2"/>
      <c r="D2480" s="2"/>
      <c r="E2480" s="2"/>
      <c r="F2480" s="2"/>
    </row>
    <row r="2481" spans="1:6" ht="12.75" x14ac:dyDescent="0.2">
      <c r="A2481" s="2"/>
      <c r="B2481" s="2"/>
      <c r="C2481" s="2"/>
      <c r="D2481" s="2"/>
      <c r="E2481" s="2"/>
      <c r="F2481" s="2"/>
    </row>
    <row r="2482" spans="1:6" ht="12.75" x14ac:dyDescent="0.2">
      <c r="A2482" s="2"/>
      <c r="B2482" s="2"/>
      <c r="C2482" s="2"/>
      <c r="D2482" s="2"/>
      <c r="E2482" s="2"/>
      <c r="F2482" s="2"/>
    </row>
    <row r="2483" spans="1:6" ht="12.75" x14ac:dyDescent="0.2">
      <c r="A2483" s="2"/>
      <c r="B2483" s="2"/>
      <c r="C2483" s="2"/>
      <c r="D2483" s="2"/>
      <c r="E2483" s="2"/>
      <c r="F2483" s="2"/>
    </row>
    <row r="2484" spans="1:6" ht="12.75" x14ac:dyDescent="0.2">
      <c r="A2484" s="2"/>
      <c r="B2484" s="2"/>
      <c r="C2484" s="2"/>
      <c r="D2484" s="2"/>
      <c r="E2484" s="2"/>
      <c r="F2484" s="2"/>
    </row>
    <row r="2485" spans="1:6" ht="12.75" x14ac:dyDescent="0.2">
      <c r="A2485" s="2"/>
      <c r="B2485" s="2"/>
      <c r="C2485" s="2"/>
      <c r="D2485" s="2"/>
      <c r="E2485" s="2"/>
      <c r="F2485" s="2"/>
    </row>
    <row r="2486" spans="1:6" ht="12.75" x14ac:dyDescent="0.2">
      <c r="A2486" s="2"/>
      <c r="B2486" s="2"/>
      <c r="C2486" s="2"/>
      <c r="D2486" s="2"/>
      <c r="E2486" s="2"/>
      <c r="F2486" s="2"/>
    </row>
    <row r="2487" spans="1:6" ht="12.75" x14ac:dyDescent="0.2">
      <c r="A2487" s="2"/>
      <c r="B2487" s="2"/>
      <c r="C2487" s="2"/>
      <c r="D2487" s="2"/>
      <c r="E2487" s="2"/>
      <c r="F2487" s="2"/>
    </row>
    <row r="2488" spans="1:6" ht="12.75" x14ac:dyDescent="0.2">
      <c r="A2488" s="2"/>
      <c r="B2488" s="2"/>
      <c r="C2488" s="2"/>
      <c r="D2488" s="2"/>
      <c r="E2488" s="2"/>
      <c r="F2488" s="2"/>
    </row>
    <row r="2489" spans="1:6" ht="12.75" x14ac:dyDescent="0.2">
      <c r="A2489" s="2"/>
      <c r="B2489" s="2"/>
      <c r="C2489" s="2"/>
      <c r="D2489" s="2"/>
      <c r="E2489" s="2"/>
      <c r="F2489" s="2"/>
    </row>
    <row r="2490" spans="1:6" ht="12.75" x14ac:dyDescent="0.2">
      <c r="A2490" s="2"/>
      <c r="B2490" s="2"/>
      <c r="C2490" s="2"/>
      <c r="D2490" s="2"/>
      <c r="E2490" s="2"/>
      <c r="F2490" s="2"/>
    </row>
    <row r="2491" spans="1:6" ht="12.75" x14ac:dyDescent="0.2">
      <c r="A2491" s="2"/>
      <c r="B2491" s="2"/>
      <c r="C2491" s="2"/>
      <c r="D2491" s="2"/>
      <c r="E2491" s="2"/>
      <c r="F2491" s="2"/>
    </row>
    <row r="2492" spans="1:6" ht="12.75" x14ac:dyDescent="0.2">
      <c r="A2492" s="2"/>
      <c r="B2492" s="2"/>
      <c r="C2492" s="2"/>
      <c r="D2492" s="2"/>
      <c r="E2492" s="2"/>
      <c r="F2492" s="2"/>
    </row>
    <row r="2493" spans="1:6" ht="12.75" x14ac:dyDescent="0.2">
      <c r="A2493" s="2"/>
      <c r="B2493" s="2"/>
      <c r="C2493" s="2"/>
      <c r="D2493" s="2"/>
      <c r="E2493" s="2"/>
      <c r="F2493" s="2"/>
    </row>
    <row r="2494" spans="1:6" ht="12.75" x14ac:dyDescent="0.2">
      <c r="A2494" s="2"/>
      <c r="B2494" s="2"/>
      <c r="C2494" s="2"/>
      <c r="D2494" s="2"/>
      <c r="E2494" s="2"/>
      <c r="F2494" s="2"/>
    </row>
    <row r="2495" spans="1:6" ht="12.75" x14ac:dyDescent="0.2">
      <c r="A2495" s="2"/>
      <c r="B2495" s="2"/>
      <c r="C2495" s="2"/>
      <c r="D2495" s="2"/>
      <c r="E2495" s="2"/>
      <c r="F2495" s="2"/>
    </row>
    <row r="2496" spans="1:6" ht="12.75" x14ac:dyDescent="0.2">
      <c r="A2496" s="2"/>
      <c r="B2496" s="2"/>
      <c r="C2496" s="2"/>
      <c r="D2496" s="2"/>
      <c r="E2496" s="2"/>
      <c r="F2496" s="2"/>
    </row>
    <row r="2497" spans="1:6" ht="12.75" x14ac:dyDescent="0.2">
      <c r="A2497" s="2"/>
      <c r="B2497" s="2"/>
      <c r="C2497" s="2"/>
      <c r="D2497" s="2"/>
      <c r="E2497" s="2"/>
      <c r="F2497" s="2"/>
    </row>
    <row r="2498" spans="1:6" ht="12.75" x14ac:dyDescent="0.2">
      <c r="A2498" s="2"/>
      <c r="B2498" s="2"/>
      <c r="C2498" s="2"/>
      <c r="D2498" s="2"/>
      <c r="E2498" s="2"/>
      <c r="F2498" s="2"/>
    </row>
  </sheetData>
  <conditionalFormatting sqref="A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C480" r:id="rId1"/>
  </hyperlinks>
  <pageMargins left="0.7" right="0.7" top="0.75" bottom="0.75" header="0.3" footer="0.3"/>
  <pageSetup scale="79" fitToHeight="0" orientation="landscape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Uttar Pradesh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Vimal</dc:creator>
  <cp:lastModifiedBy>DELL</cp:lastModifiedBy>
  <cp:lastPrinted>2021-08-27T04:42:13Z</cp:lastPrinted>
  <dcterms:created xsi:type="dcterms:W3CDTF">2021-08-27T04:42:59Z</dcterms:created>
  <dcterms:modified xsi:type="dcterms:W3CDTF">2021-08-27T13:41:36Z</dcterms:modified>
</cp:coreProperties>
</file>